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V:\64_6\Gutachterausschuß_Homepage\Web_Gut_2014\LBF 2014-10-18\12-2014 mit Schutz\"/>
    </mc:Choice>
  </mc:AlternateContent>
  <workbookProtection workbookPassword="851D" lockStructure="1"/>
  <bookViews>
    <workbookView showHorizontalScroll="0" showVerticalScroll="0" xWindow="120" yWindow="15" windowWidth="14685" windowHeight="8385" tabRatio="848" activeTab="4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62913"/>
  <customWorkbookViews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2" i="4"/>
  <c r="B41" i="4"/>
  <c r="B46" i="3"/>
  <c r="B47" i="3"/>
  <c r="B38" i="2"/>
  <c r="B37" i="2"/>
  <c r="B48" i="1"/>
  <c r="B47" i="1"/>
  <c r="A3" i="5"/>
  <c r="F4" i="5"/>
  <c r="A3" i="4"/>
  <c r="F4" i="4"/>
  <c r="B1" i="9"/>
  <c r="B2" i="9"/>
  <c r="B5" i="9"/>
  <c r="I15" i="9"/>
  <c r="B14" i="9"/>
  <c r="P14" i="9" s="1"/>
  <c r="H14" i="9"/>
  <c r="Q14" i="9" s="1"/>
  <c r="B15" i="9"/>
  <c r="H15" i="9"/>
  <c r="B16" i="9"/>
  <c r="P16" i="9" s="1"/>
  <c r="H16" i="9"/>
  <c r="Q16" i="9" s="1"/>
  <c r="B17" i="9"/>
  <c r="H17" i="9"/>
  <c r="Q17" i="9" s="1"/>
  <c r="B18" i="9"/>
  <c r="H18" i="9"/>
  <c r="B19" i="9"/>
  <c r="P19" i="9" s="1"/>
  <c r="H19" i="9"/>
  <c r="B20" i="9"/>
  <c r="D20" i="9" s="1"/>
  <c r="H20" i="9"/>
  <c r="Q20" i="9" s="1"/>
  <c r="B21" i="9"/>
  <c r="H21" i="9"/>
  <c r="B22" i="9"/>
  <c r="P22" i="9" s="1"/>
  <c r="H22" i="9"/>
  <c r="Q22" i="9" s="1"/>
  <c r="B23" i="9"/>
  <c r="P23" i="9" s="1"/>
  <c r="H23" i="9"/>
  <c r="B24" i="9"/>
  <c r="P24" i="9" s="1"/>
  <c r="H24" i="9"/>
  <c r="Q24" i="9" s="1"/>
  <c r="B25" i="9"/>
  <c r="P25" i="9" s="1"/>
  <c r="H25" i="9"/>
  <c r="Q25" i="9" s="1"/>
  <c r="B26" i="9"/>
  <c r="P26" i="9" s="1"/>
  <c r="H26" i="9"/>
  <c r="Q26" i="9" s="1"/>
  <c r="B27" i="9"/>
  <c r="H27" i="9"/>
  <c r="Q27" i="9" s="1"/>
  <c r="B28" i="9"/>
  <c r="H28" i="9"/>
  <c r="B29" i="9"/>
  <c r="H29" i="9"/>
  <c r="Q29" i="9" s="1"/>
  <c r="B30" i="9"/>
  <c r="C30" i="9"/>
  <c r="H30" i="9"/>
  <c r="B31" i="9"/>
  <c r="P31" i="9"/>
  <c r="H31" i="9"/>
  <c r="B32" i="9"/>
  <c r="P32" i="9" s="1"/>
  <c r="H32" i="9"/>
  <c r="Q32" i="9" s="1"/>
  <c r="B33" i="9"/>
  <c r="H33" i="9"/>
  <c r="Q33" i="9" s="1"/>
  <c r="B34" i="9"/>
  <c r="H34" i="9"/>
  <c r="Q34" i="9" s="1"/>
  <c r="B35" i="9"/>
  <c r="P35" i="9" s="1"/>
  <c r="H35" i="9"/>
  <c r="B36" i="9"/>
  <c r="P36" i="9"/>
  <c r="H36" i="9"/>
  <c r="B37" i="9"/>
  <c r="H37" i="9"/>
  <c r="Q37" i="9" s="1"/>
  <c r="B38" i="9"/>
  <c r="P38" i="9" s="1"/>
  <c r="H38" i="9"/>
  <c r="B39" i="9"/>
  <c r="H39" i="9"/>
  <c r="Q39" i="9" s="1"/>
  <c r="B40" i="9"/>
  <c r="P40" i="9" s="1"/>
  <c r="H40" i="9"/>
  <c r="Q40" i="9" s="1"/>
  <c r="B41" i="9"/>
  <c r="P41" i="9" s="1"/>
  <c r="H41" i="9"/>
  <c r="Q41" i="9" s="1"/>
  <c r="B42" i="9"/>
  <c r="H42" i="9"/>
  <c r="B43" i="9"/>
  <c r="P43" i="9" s="1"/>
  <c r="H43" i="9"/>
  <c r="B44" i="9"/>
  <c r="H44" i="9"/>
  <c r="Q44" i="9" s="1"/>
  <c r="B45" i="9"/>
  <c r="P45" i="9" s="1"/>
  <c r="H45" i="9"/>
  <c r="Q45" i="9" s="1"/>
  <c r="B46" i="9"/>
  <c r="P46" i="9" s="1"/>
  <c r="H46" i="9"/>
  <c r="B47" i="9"/>
  <c r="P47" i="9" s="1"/>
  <c r="H47" i="9"/>
  <c r="B48" i="9"/>
  <c r="P48" i="9" s="1"/>
  <c r="C48" i="9"/>
  <c r="H48" i="9"/>
  <c r="Q48" i="9" s="1"/>
  <c r="B49" i="9"/>
  <c r="P49" i="9" s="1"/>
  <c r="H49" i="9"/>
  <c r="Q49" i="9" s="1"/>
  <c r="B50" i="9"/>
  <c r="P50" i="9" s="1"/>
  <c r="H50" i="9"/>
  <c r="B51" i="9"/>
  <c r="P51" i="9" s="1"/>
  <c r="H51" i="9"/>
  <c r="B52" i="9"/>
  <c r="P52" i="9" s="1"/>
  <c r="H52" i="9"/>
  <c r="Q52" i="9" s="1"/>
  <c r="B53" i="9"/>
  <c r="P53" i="9" s="1"/>
  <c r="H53" i="9"/>
  <c r="B54" i="9"/>
  <c r="P54" i="9" s="1"/>
  <c r="H54" i="9"/>
  <c r="B55" i="9"/>
  <c r="P55" i="9" s="1"/>
  <c r="H55" i="9"/>
  <c r="B56" i="9"/>
  <c r="P56" i="9" s="1"/>
  <c r="H56" i="9"/>
  <c r="Q56" i="9"/>
  <c r="B57" i="9"/>
  <c r="P57" i="9" s="1"/>
  <c r="H57" i="9"/>
  <c r="Q57" i="9" s="1"/>
  <c r="B58" i="9"/>
  <c r="P58" i="9" s="1"/>
  <c r="H58" i="9"/>
  <c r="B59" i="9"/>
  <c r="H59" i="9"/>
  <c r="B60" i="9"/>
  <c r="P60" i="9" s="1"/>
  <c r="H60" i="9"/>
  <c r="Q60" i="9" s="1"/>
  <c r="B61" i="9"/>
  <c r="H61" i="9"/>
  <c r="Q61" i="9" s="1"/>
  <c r="B62" i="9"/>
  <c r="P62" i="9"/>
  <c r="H62" i="9"/>
  <c r="Q62" i="9" s="1"/>
  <c r="B63" i="9"/>
  <c r="P63" i="9" s="1"/>
  <c r="H63" i="9"/>
  <c r="B64" i="9"/>
  <c r="P64" i="9" s="1"/>
  <c r="C64" i="9"/>
  <c r="H64" i="9"/>
  <c r="Q64" i="9" s="1"/>
  <c r="I64" i="9"/>
  <c r="B65" i="9"/>
  <c r="P65" i="9" s="1"/>
  <c r="H65" i="9"/>
  <c r="Q65" i="9" s="1"/>
  <c r="B66" i="9"/>
  <c r="P66" i="9" s="1"/>
  <c r="H66" i="9"/>
  <c r="Q66" i="9" s="1"/>
  <c r="R66" i="9" s="1"/>
  <c r="S66" i="9" s="1"/>
  <c r="B67" i="9"/>
  <c r="P67" i="9" s="1"/>
  <c r="H67" i="9"/>
  <c r="Q67" i="9" s="1"/>
  <c r="R67" i="9" s="1"/>
  <c r="B68" i="9"/>
  <c r="H68" i="9"/>
  <c r="B69" i="9"/>
  <c r="P69" i="9" s="1"/>
  <c r="H69" i="9"/>
  <c r="Q69" i="9" s="1"/>
  <c r="B70" i="9"/>
  <c r="P70" i="9" s="1"/>
  <c r="H70" i="9"/>
  <c r="Q70" i="9" s="1"/>
  <c r="B71" i="9"/>
  <c r="H71" i="9"/>
  <c r="B72" i="9"/>
  <c r="H72" i="9"/>
  <c r="Q72" i="9" s="1"/>
  <c r="B73" i="9"/>
  <c r="P73" i="9" s="1"/>
  <c r="H73" i="9"/>
  <c r="B74" i="9"/>
  <c r="P74" i="9" s="1"/>
  <c r="H74" i="9"/>
  <c r="B75" i="9"/>
  <c r="H75" i="9"/>
  <c r="Q75" i="9" s="1"/>
  <c r="B76" i="9"/>
  <c r="H76" i="9"/>
  <c r="Q76" i="9" s="1"/>
  <c r="R76" i="9" s="1"/>
  <c r="B77" i="9"/>
  <c r="H77" i="9"/>
  <c r="Q77" i="9" s="1"/>
  <c r="B78" i="9"/>
  <c r="H78" i="9"/>
  <c r="Q78" i="9" s="1"/>
  <c r="B79" i="9"/>
  <c r="P79" i="9" s="1"/>
  <c r="H79" i="9"/>
  <c r="Q79" i="9" s="1"/>
  <c r="I79" i="9"/>
  <c r="B80" i="9"/>
  <c r="C80" i="9"/>
  <c r="H80" i="9"/>
  <c r="Q80" i="9" s="1"/>
  <c r="B81" i="9"/>
  <c r="P81" i="9" s="1"/>
  <c r="H81" i="9"/>
  <c r="B82" i="9"/>
  <c r="P82" i="9" s="1"/>
  <c r="H82" i="9"/>
  <c r="B83" i="9"/>
  <c r="P83" i="9" s="1"/>
  <c r="H83" i="9"/>
  <c r="Q83" i="9" s="1"/>
  <c r="B84" i="9"/>
  <c r="D84" i="9" s="1"/>
  <c r="H84" i="9"/>
  <c r="Q84" i="9" s="1"/>
  <c r="B85" i="9"/>
  <c r="P85" i="9" s="1"/>
  <c r="H85" i="9"/>
  <c r="B86" i="9"/>
  <c r="P86" i="9" s="1"/>
  <c r="H86" i="9"/>
  <c r="B87" i="9"/>
  <c r="H87" i="9"/>
  <c r="Q87" i="9" s="1"/>
  <c r="I87" i="9"/>
  <c r="B88" i="9"/>
  <c r="C88" i="9"/>
  <c r="H88" i="9"/>
  <c r="Q88" i="9" s="1"/>
  <c r="B89" i="9"/>
  <c r="P89" i="9" s="1"/>
  <c r="C89" i="9"/>
  <c r="H89" i="9"/>
  <c r="B90" i="9"/>
  <c r="P90" i="9" s="1"/>
  <c r="H90" i="9"/>
  <c r="Q90" i="9" s="1"/>
  <c r="B91" i="9"/>
  <c r="H91" i="9"/>
  <c r="B92" i="9"/>
  <c r="P92" i="9" s="1"/>
  <c r="H92" i="9"/>
  <c r="B93" i="9"/>
  <c r="P93" i="9" s="1"/>
  <c r="H93" i="9"/>
  <c r="Q93" i="9" s="1"/>
  <c r="B94" i="9"/>
  <c r="P94" i="9" s="1"/>
  <c r="H94" i="9"/>
  <c r="Q94" i="9" s="1"/>
  <c r="B95" i="9"/>
  <c r="P95" i="9" s="1"/>
  <c r="H95" i="9"/>
  <c r="I95" i="9"/>
  <c r="B96" i="9"/>
  <c r="C96" i="9"/>
  <c r="H96" i="9"/>
  <c r="B97" i="9"/>
  <c r="P97" i="9" s="1"/>
  <c r="C97" i="9"/>
  <c r="H97" i="9"/>
  <c r="Q97" i="9" s="1"/>
  <c r="B98" i="9"/>
  <c r="P98" i="9" s="1"/>
  <c r="H98" i="9"/>
  <c r="Q98" i="9" s="1"/>
  <c r="R98" i="9" s="1"/>
  <c r="B99" i="9"/>
  <c r="P99" i="9" s="1"/>
  <c r="H99" i="9"/>
  <c r="Q99" i="9" s="1"/>
  <c r="R99" i="9" s="1"/>
  <c r="B100" i="9"/>
  <c r="P100" i="9" s="1"/>
  <c r="H100" i="9"/>
  <c r="Q100" i="9" s="1"/>
  <c r="B101" i="9"/>
  <c r="P101" i="9" s="1"/>
  <c r="H101" i="9"/>
  <c r="Q101" i="9" s="1"/>
  <c r="B102" i="9"/>
  <c r="P102" i="9" s="1"/>
  <c r="H102" i="9"/>
  <c r="B103" i="9"/>
  <c r="P103" i="9" s="1"/>
  <c r="H103" i="9"/>
  <c r="Q103" i="9" s="1"/>
  <c r="I103" i="9"/>
  <c r="B104" i="9"/>
  <c r="C104" i="9"/>
  <c r="H104" i="9"/>
  <c r="Q104" i="9" s="1"/>
  <c r="B105" i="9"/>
  <c r="D105" i="9" s="1"/>
  <c r="C105" i="9"/>
  <c r="H105" i="9"/>
  <c r="Q105" i="9" s="1"/>
  <c r="R105" i="9" s="1"/>
  <c r="B106" i="9"/>
  <c r="P106" i="9" s="1"/>
  <c r="H106" i="9"/>
  <c r="Q106" i="9" s="1"/>
  <c r="B107" i="9"/>
  <c r="P107" i="9" s="1"/>
  <c r="H107" i="9"/>
  <c r="B108" i="9"/>
  <c r="P108" i="9" s="1"/>
  <c r="H108" i="9"/>
  <c r="Q108" i="9" s="1"/>
  <c r="R108" i="9" s="1"/>
  <c r="S108" i="9" s="1"/>
  <c r="B109" i="9"/>
  <c r="H109" i="9"/>
  <c r="Q109" i="9" s="1"/>
  <c r="B110" i="9"/>
  <c r="P110" i="9" s="1"/>
  <c r="H110" i="9"/>
  <c r="Q110" i="9" s="1"/>
  <c r="B111" i="9"/>
  <c r="H111" i="9"/>
  <c r="Q111" i="9" s="1"/>
  <c r="I111" i="9"/>
  <c r="B112" i="9"/>
  <c r="P112" i="9" s="1"/>
  <c r="C112" i="9"/>
  <c r="H112" i="9"/>
  <c r="J112" i="9" s="1"/>
  <c r="B113" i="9"/>
  <c r="P113" i="9" s="1"/>
  <c r="C113" i="9"/>
  <c r="H113" i="9"/>
  <c r="B114" i="9"/>
  <c r="H114" i="9"/>
  <c r="Q114" i="9" s="1"/>
  <c r="B115" i="9"/>
  <c r="P115" i="9" s="1"/>
  <c r="H115" i="9"/>
  <c r="B116" i="9"/>
  <c r="P116" i="9" s="1"/>
  <c r="H116" i="9"/>
  <c r="Q116" i="9" s="1"/>
  <c r="B117" i="9"/>
  <c r="H117" i="9"/>
  <c r="Q117" i="9" s="1"/>
  <c r="B118" i="9"/>
  <c r="P118" i="9" s="1"/>
  <c r="H118" i="9"/>
  <c r="Q118" i="9" s="1"/>
  <c r="B119" i="9"/>
  <c r="H119" i="9"/>
  <c r="B120" i="9"/>
  <c r="P120" i="9" s="1"/>
  <c r="H120" i="9"/>
  <c r="Q120" i="9" s="1"/>
  <c r="B121" i="9"/>
  <c r="H121" i="9"/>
  <c r="Q121" i="9" s="1"/>
  <c r="B122" i="9"/>
  <c r="H122" i="9"/>
  <c r="B123" i="9"/>
  <c r="P123" i="9" s="1"/>
  <c r="H123" i="9"/>
  <c r="B124" i="9"/>
  <c r="H124" i="9"/>
  <c r="Q124" i="9" s="1"/>
  <c r="B125" i="9"/>
  <c r="P125" i="9" s="1"/>
  <c r="H125" i="9"/>
  <c r="Q125" i="9" s="1"/>
  <c r="B126" i="9"/>
  <c r="P126" i="9" s="1"/>
  <c r="H126" i="9"/>
  <c r="B127" i="9"/>
  <c r="P127" i="9" s="1"/>
  <c r="H127" i="9"/>
  <c r="Q127" i="9" s="1"/>
  <c r="B128" i="9"/>
  <c r="P128" i="9" s="1"/>
  <c r="H128" i="9"/>
  <c r="Q128" i="9" s="1"/>
  <c r="B129" i="9"/>
  <c r="P129" i="9"/>
  <c r="H129" i="9"/>
  <c r="Q129" i="9" s="1"/>
  <c r="B130" i="9"/>
  <c r="P130" i="9"/>
  <c r="H130" i="9"/>
  <c r="Q130" i="9" s="1"/>
  <c r="B131" i="9"/>
  <c r="P131" i="9"/>
  <c r="H131" i="9"/>
  <c r="Q131" i="9" s="1"/>
  <c r="B132" i="9"/>
  <c r="P132" i="9"/>
  <c r="H132" i="9"/>
  <c r="Q132" i="9" s="1"/>
  <c r="B133" i="9"/>
  <c r="P133" i="9"/>
  <c r="H133" i="9"/>
  <c r="Q133" i="9" s="1"/>
  <c r="B134" i="9"/>
  <c r="P134" i="9"/>
  <c r="H134" i="9"/>
  <c r="Q134" i="9" s="1"/>
  <c r="B135" i="9"/>
  <c r="P135" i="9"/>
  <c r="H135" i="9"/>
  <c r="Q135" i="9" s="1"/>
  <c r="B136" i="9"/>
  <c r="P136" i="9"/>
  <c r="H136" i="9"/>
  <c r="Q136" i="9" s="1"/>
  <c r="B1" i="10"/>
  <c r="B2" i="10"/>
  <c r="B5" i="10"/>
  <c r="C15" i="10" s="1"/>
  <c r="B14" i="10"/>
  <c r="H14" i="10"/>
  <c r="B15" i="10"/>
  <c r="H15" i="10"/>
  <c r="J15" i="10" s="1"/>
  <c r="B16" i="10"/>
  <c r="H16" i="10"/>
  <c r="B17" i="10"/>
  <c r="H17" i="10"/>
  <c r="B18" i="10"/>
  <c r="Q18" i="10" s="1"/>
  <c r="H18" i="10"/>
  <c r="B19" i="10"/>
  <c r="H19" i="10"/>
  <c r="B20" i="10"/>
  <c r="H20" i="10"/>
  <c r="J20" i="10" s="1"/>
  <c r="B21" i="10"/>
  <c r="P21" i="10" s="1"/>
  <c r="H21" i="10"/>
  <c r="B22" i="10"/>
  <c r="H22" i="10"/>
  <c r="B23" i="10"/>
  <c r="P23" i="10" s="1"/>
  <c r="H23" i="10"/>
  <c r="J23" i="10" s="1"/>
  <c r="B24" i="10"/>
  <c r="P24" i="10" s="1"/>
  <c r="H24" i="10"/>
  <c r="B25" i="10"/>
  <c r="P25" i="10" s="1"/>
  <c r="H25" i="10"/>
  <c r="B26" i="10"/>
  <c r="Q26" i="10" s="1"/>
  <c r="H26" i="10"/>
  <c r="J26" i="10" s="1"/>
  <c r="B27" i="10"/>
  <c r="H27" i="10"/>
  <c r="B28" i="10"/>
  <c r="H28" i="10"/>
  <c r="I28" i="10"/>
  <c r="B29" i="10"/>
  <c r="H29" i="10"/>
  <c r="B30" i="10"/>
  <c r="H30" i="10"/>
  <c r="B31" i="10"/>
  <c r="P31" i="10" s="1"/>
  <c r="H31" i="10"/>
  <c r="B32" i="10"/>
  <c r="H32" i="10"/>
  <c r="B33" i="10"/>
  <c r="D33" i="10" s="1"/>
  <c r="H33" i="10"/>
  <c r="B34" i="10"/>
  <c r="P34" i="10" s="1"/>
  <c r="H34" i="10"/>
  <c r="B35" i="10"/>
  <c r="H35" i="10"/>
  <c r="B36" i="10"/>
  <c r="P36" i="10" s="1"/>
  <c r="H36" i="10"/>
  <c r="B37" i="10"/>
  <c r="H37" i="10"/>
  <c r="B38" i="10"/>
  <c r="H38" i="10"/>
  <c r="B39" i="10"/>
  <c r="H39" i="10"/>
  <c r="B40" i="10"/>
  <c r="H40" i="10"/>
  <c r="J40" i="10" s="1"/>
  <c r="B41" i="10"/>
  <c r="P41" i="10" s="1"/>
  <c r="H41" i="10"/>
  <c r="B42" i="10"/>
  <c r="H42" i="10"/>
  <c r="B43" i="10"/>
  <c r="P43" i="10" s="1"/>
  <c r="H43" i="10"/>
  <c r="I43" i="10"/>
  <c r="B44" i="10"/>
  <c r="H44" i="10"/>
  <c r="B45" i="10"/>
  <c r="P45" i="10" s="1"/>
  <c r="H45" i="10"/>
  <c r="J45" i="10" s="1"/>
  <c r="B46" i="10"/>
  <c r="H46" i="10"/>
  <c r="B47" i="10"/>
  <c r="P47" i="10" s="1"/>
  <c r="H47" i="10"/>
  <c r="I47" i="10"/>
  <c r="B48" i="10"/>
  <c r="Q48" i="10"/>
  <c r="R48" i="10" s="1"/>
  <c r="H48" i="10"/>
  <c r="B49" i="10"/>
  <c r="H49" i="10"/>
  <c r="B50" i="10"/>
  <c r="Q50" i="10" s="1"/>
  <c r="R50" i="10" s="1"/>
  <c r="H50" i="10"/>
  <c r="B51" i="10"/>
  <c r="P51" i="10"/>
  <c r="H51" i="10"/>
  <c r="B52" i="10"/>
  <c r="Q52" i="10" s="1"/>
  <c r="H52" i="10"/>
  <c r="B53" i="10"/>
  <c r="Q53" i="10" s="1"/>
  <c r="H53" i="10"/>
  <c r="B54" i="10"/>
  <c r="Q54" i="10" s="1"/>
  <c r="C54" i="10"/>
  <c r="H54" i="10"/>
  <c r="B55" i="10"/>
  <c r="H55" i="10"/>
  <c r="B56" i="10"/>
  <c r="P56" i="10" s="1"/>
  <c r="H56" i="10"/>
  <c r="J56" i="10" s="1"/>
  <c r="B57" i="10"/>
  <c r="Q57" i="10" s="1"/>
  <c r="R57" i="10" s="1"/>
  <c r="H57" i="10"/>
  <c r="J57" i="10" s="1"/>
  <c r="I57" i="10"/>
  <c r="B58" i="10"/>
  <c r="P58" i="10"/>
  <c r="H58" i="10"/>
  <c r="B59" i="10"/>
  <c r="H59" i="10"/>
  <c r="B60" i="10"/>
  <c r="H60" i="10"/>
  <c r="B61" i="10"/>
  <c r="P61" i="10" s="1"/>
  <c r="H61" i="10"/>
  <c r="B62" i="10"/>
  <c r="P62" i="10" s="1"/>
  <c r="H62" i="10"/>
  <c r="B63" i="10"/>
  <c r="H63" i="10"/>
  <c r="B64" i="10"/>
  <c r="C64" i="10"/>
  <c r="H64" i="10"/>
  <c r="B65" i="10"/>
  <c r="Q65" i="10"/>
  <c r="R65" i="10" s="1"/>
  <c r="S65" i="10" s="1"/>
  <c r="H65" i="10"/>
  <c r="B66" i="10"/>
  <c r="P66" i="10" s="1"/>
  <c r="H66" i="10"/>
  <c r="B67" i="10"/>
  <c r="Q67" i="10" s="1"/>
  <c r="H67" i="10"/>
  <c r="B68" i="10"/>
  <c r="H68" i="10"/>
  <c r="B69" i="10"/>
  <c r="Q69" i="10" s="1"/>
  <c r="H69" i="10"/>
  <c r="B70" i="10"/>
  <c r="Q70" i="10" s="1"/>
  <c r="H70" i="10"/>
  <c r="B71" i="10"/>
  <c r="Q71" i="10" s="1"/>
  <c r="H71" i="10"/>
  <c r="J71" i="10" s="1"/>
  <c r="B72" i="10"/>
  <c r="H72" i="10"/>
  <c r="B73" i="10"/>
  <c r="H73" i="10"/>
  <c r="J73" i="10" s="1"/>
  <c r="I73" i="10"/>
  <c r="B74" i="10"/>
  <c r="H74" i="10"/>
  <c r="B75" i="10"/>
  <c r="P75" i="10" s="1"/>
  <c r="C75" i="10"/>
  <c r="H75" i="10"/>
  <c r="B76" i="10"/>
  <c r="P76" i="10" s="1"/>
  <c r="H76" i="10"/>
  <c r="J76" i="10" s="1"/>
  <c r="B77" i="10"/>
  <c r="P77" i="10" s="1"/>
  <c r="H77" i="10"/>
  <c r="B78" i="10"/>
  <c r="H78" i="10"/>
  <c r="J78" i="10" s="1"/>
  <c r="B79" i="10"/>
  <c r="Q79" i="10" s="1"/>
  <c r="H79" i="10"/>
  <c r="B80" i="10"/>
  <c r="Q80" i="10" s="1"/>
  <c r="H80" i="10"/>
  <c r="B81" i="10"/>
  <c r="P81" i="10" s="1"/>
  <c r="H81" i="10"/>
  <c r="B82" i="10"/>
  <c r="H82" i="10"/>
  <c r="J82" i="10" s="1"/>
  <c r="B83" i="10"/>
  <c r="C83" i="10"/>
  <c r="H83" i="10"/>
  <c r="B84" i="10"/>
  <c r="H84" i="10"/>
  <c r="J84" i="10" s="1"/>
  <c r="B85" i="10"/>
  <c r="H85" i="10"/>
  <c r="B86" i="10"/>
  <c r="H86" i="10"/>
  <c r="B87" i="10"/>
  <c r="Q87" i="10" s="1"/>
  <c r="H87" i="10"/>
  <c r="I87" i="10"/>
  <c r="B88" i="10"/>
  <c r="Q88" i="10" s="1"/>
  <c r="H88" i="10"/>
  <c r="B89" i="10"/>
  <c r="H89" i="10"/>
  <c r="J89" i="10" s="1"/>
  <c r="B90" i="10"/>
  <c r="C90" i="10"/>
  <c r="H90" i="10"/>
  <c r="J90" i="10" s="1"/>
  <c r="B91" i="10"/>
  <c r="Q91" i="10" s="1"/>
  <c r="H91" i="10"/>
  <c r="J91" i="10" s="1"/>
  <c r="B92" i="10"/>
  <c r="P92" i="10" s="1"/>
  <c r="C92" i="10"/>
  <c r="H92" i="10"/>
  <c r="B93" i="10"/>
  <c r="H93" i="10"/>
  <c r="B94" i="10"/>
  <c r="P94" i="10" s="1"/>
  <c r="C94" i="10"/>
  <c r="H94" i="10"/>
  <c r="B95" i="10"/>
  <c r="Q95" i="10" s="1"/>
  <c r="H95" i="10"/>
  <c r="B96" i="10"/>
  <c r="H96" i="10"/>
  <c r="B97" i="10"/>
  <c r="D97" i="10" s="1"/>
  <c r="Q97" i="10"/>
  <c r="C97" i="10"/>
  <c r="H97" i="10"/>
  <c r="B98" i="10"/>
  <c r="P98" i="10" s="1"/>
  <c r="C98" i="10"/>
  <c r="H98" i="10"/>
  <c r="B99" i="10"/>
  <c r="P99" i="10" s="1"/>
  <c r="H99" i="10"/>
  <c r="I99" i="10"/>
  <c r="B100" i="10"/>
  <c r="H100" i="10"/>
  <c r="I100" i="10"/>
  <c r="B101" i="10"/>
  <c r="C101" i="10"/>
  <c r="H101" i="10"/>
  <c r="B102" i="10"/>
  <c r="P102" i="10" s="1"/>
  <c r="C102" i="10"/>
  <c r="H102" i="10"/>
  <c r="B103" i="10"/>
  <c r="P103" i="10" s="1"/>
  <c r="H103" i="10"/>
  <c r="I103" i="10"/>
  <c r="B104" i="10"/>
  <c r="H104" i="10"/>
  <c r="I104" i="10"/>
  <c r="B105" i="10"/>
  <c r="C105" i="10"/>
  <c r="H105" i="10"/>
  <c r="B106" i="10"/>
  <c r="P106" i="10" s="1"/>
  <c r="C106" i="10"/>
  <c r="H106" i="10"/>
  <c r="B107" i="10"/>
  <c r="P107" i="10" s="1"/>
  <c r="H107" i="10"/>
  <c r="I107" i="10"/>
  <c r="B108" i="10"/>
  <c r="H108" i="10"/>
  <c r="I108" i="10"/>
  <c r="B109" i="10"/>
  <c r="P109" i="10" s="1"/>
  <c r="C109" i="10"/>
  <c r="H109" i="10"/>
  <c r="B110" i="10"/>
  <c r="P110" i="10" s="1"/>
  <c r="C110" i="10"/>
  <c r="H110" i="10"/>
  <c r="B111" i="10"/>
  <c r="Q111" i="10" s="1"/>
  <c r="H111" i="10"/>
  <c r="B112" i="10"/>
  <c r="D112" i="10" s="1"/>
  <c r="C112" i="10"/>
  <c r="H112" i="10"/>
  <c r="B113" i="10"/>
  <c r="Q113" i="10" s="1"/>
  <c r="H113" i="10"/>
  <c r="J113" i="10" s="1"/>
  <c r="I113" i="10"/>
  <c r="B114" i="10"/>
  <c r="P114" i="10" s="1"/>
  <c r="H114" i="10"/>
  <c r="J114" i="10" s="1"/>
  <c r="I114" i="10"/>
  <c r="B115" i="10"/>
  <c r="H115" i="10"/>
  <c r="J115" i="10" s="1"/>
  <c r="B116" i="10"/>
  <c r="H116" i="10"/>
  <c r="I116" i="10"/>
  <c r="B117" i="10"/>
  <c r="D117" i="10" s="1"/>
  <c r="H117" i="10"/>
  <c r="J117" i="10" s="1"/>
  <c r="I117" i="10"/>
  <c r="B118" i="10"/>
  <c r="C118" i="10"/>
  <c r="H118" i="10"/>
  <c r="B119" i="10"/>
  <c r="Q119" i="10" s="1"/>
  <c r="H119" i="10"/>
  <c r="J119" i="10" s="1"/>
  <c r="B120" i="10"/>
  <c r="C120" i="10"/>
  <c r="H120" i="10"/>
  <c r="B121" i="10"/>
  <c r="Q121" i="10" s="1"/>
  <c r="H121" i="10"/>
  <c r="J121" i="10" s="1"/>
  <c r="B122" i="10"/>
  <c r="H122" i="10"/>
  <c r="B123" i="10"/>
  <c r="P123" i="10" s="1"/>
  <c r="H123" i="10"/>
  <c r="B124" i="10"/>
  <c r="Q124" i="10" s="1"/>
  <c r="H124" i="10"/>
  <c r="I124" i="10"/>
  <c r="B125" i="10"/>
  <c r="C125" i="10"/>
  <c r="H125" i="10"/>
  <c r="B126" i="10"/>
  <c r="P126" i="10" s="1"/>
  <c r="H126" i="10"/>
  <c r="B127" i="10"/>
  <c r="H127" i="10"/>
  <c r="I127" i="10"/>
  <c r="B128" i="10"/>
  <c r="H128" i="10"/>
  <c r="B129" i="10"/>
  <c r="H129" i="10"/>
  <c r="B130" i="10"/>
  <c r="H130" i="10"/>
  <c r="B131" i="10"/>
  <c r="C131" i="10"/>
  <c r="H131" i="10"/>
  <c r="B132" i="10"/>
  <c r="Q132" i="10" s="1"/>
  <c r="H132" i="10"/>
  <c r="B133" i="10"/>
  <c r="H133" i="10"/>
  <c r="B134" i="10"/>
  <c r="Q134" i="10" s="1"/>
  <c r="H134" i="10"/>
  <c r="B135" i="10"/>
  <c r="H135" i="10"/>
  <c r="I135" i="10"/>
  <c r="B136" i="10"/>
  <c r="H136" i="10"/>
  <c r="B1" i="7"/>
  <c r="B2" i="7"/>
  <c r="B5" i="7"/>
  <c r="C31" i="7" s="1"/>
  <c r="B14" i="7"/>
  <c r="H14" i="7" s="1"/>
  <c r="B15" i="7"/>
  <c r="D15" i="7" s="1"/>
  <c r="B16" i="7"/>
  <c r="P16" i="7" s="1"/>
  <c r="B17" i="7"/>
  <c r="B18" i="7"/>
  <c r="P18" i="7" s="1"/>
  <c r="B19" i="7"/>
  <c r="B20" i="7"/>
  <c r="B21" i="7"/>
  <c r="B22" i="7"/>
  <c r="B23" i="7"/>
  <c r="H23" i="7" s="1"/>
  <c r="B24" i="7"/>
  <c r="P24" i="7" s="1"/>
  <c r="B25" i="7"/>
  <c r="B26" i="7"/>
  <c r="P26" i="7" s="1"/>
  <c r="B27" i="7"/>
  <c r="B28" i="7"/>
  <c r="H28" i="7" s="1"/>
  <c r="J28" i="7" s="1"/>
  <c r="B29" i="7"/>
  <c r="B30" i="7"/>
  <c r="P30" i="7" s="1"/>
  <c r="B31" i="7"/>
  <c r="H31" i="7" s="1"/>
  <c r="B32" i="7"/>
  <c r="B33" i="7"/>
  <c r="Q33" i="7" s="1"/>
  <c r="I33" i="7"/>
  <c r="B34" i="7"/>
  <c r="B35" i="7"/>
  <c r="B36" i="7"/>
  <c r="P36" i="7"/>
  <c r="B37" i="7"/>
  <c r="Q37" i="7" s="1"/>
  <c r="R37" i="7" s="1"/>
  <c r="B38" i="7"/>
  <c r="B39" i="7"/>
  <c r="H39" i="7" s="1"/>
  <c r="B40" i="7"/>
  <c r="B41" i="7"/>
  <c r="B42" i="7"/>
  <c r="B43" i="7"/>
  <c r="B44" i="7"/>
  <c r="P44" i="7" s="1"/>
  <c r="I44" i="7"/>
  <c r="B45" i="7"/>
  <c r="B46" i="7"/>
  <c r="Q46" i="7" s="1"/>
  <c r="C46" i="7"/>
  <c r="B47" i="7"/>
  <c r="H47" i="7" s="1"/>
  <c r="J47" i="7" s="1"/>
  <c r="C47" i="7"/>
  <c r="B48" i="7"/>
  <c r="B49" i="7"/>
  <c r="C49" i="7"/>
  <c r="B50" i="7"/>
  <c r="P50" i="7" s="1"/>
  <c r="I50" i="7"/>
  <c r="B51" i="7"/>
  <c r="I51" i="7"/>
  <c r="B52" i="7"/>
  <c r="P52" i="7" s="1"/>
  <c r="B53" i="7"/>
  <c r="H53" i="7" s="1"/>
  <c r="C53" i="7"/>
  <c r="B54" i="7"/>
  <c r="Q54" i="7" s="1"/>
  <c r="R54" i="7" s="1"/>
  <c r="B55" i="7"/>
  <c r="P55" i="7" s="1"/>
  <c r="I55" i="7"/>
  <c r="B56" i="7"/>
  <c r="C56" i="7"/>
  <c r="I56" i="7"/>
  <c r="B57" i="7"/>
  <c r="H57" i="7" s="1"/>
  <c r="J57" i="7" s="1"/>
  <c r="C57" i="7"/>
  <c r="I57" i="7"/>
  <c r="B58" i="7"/>
  <c r="Q58" i="7" s="1"/>
  <c r="C58" i="7"/>
  <c r="I58" i="7"/>
  <c r="B59" i="7"/>
  <c r="C59" i="7"/>
  <c r="I59" i="7"/>
  <c r="B60" i="7"/>
  <c r="D60" i="7" s="1"/>
  <c r="C60" i="7"/>
  <c r="B61" i="7"/>
  <c r="Q61" i="7" s="1"/>
  <c r="R61" i="7" s="1"/>
  <c r="C61" i="7"/>
  <c r="B62" i="7"/>
  <c r="B63" i="7"/>
  <c r="I63" i="7"/>
  <c r="B64" i="7"/>
  <c r="C64" i="7"/>
  <c r="I64" i="7"/>
  <c r="B65" i="7"/>
  <c r="C65" i="7"/>
  <c r="I65" i="7"/>
  <c r="B66" i="7"/>
  <c r="C66" i="7"/>
  <c r="I66" i="7"/>
  <c r="B67" i="7"/>
  <c r="P67" i="7" s="1"/>
  <c r="C67" i="7"/>
  <c r="I67" i="7"/>
  <c r="B68" i="7"/>
  <c r="C68" i="7"/>
  <c r="B69" i="7"/>
  <c r="C69" i="7"/>
  <c r="B70" i="7"/>
  <c r="Q70" i="7"/>
  <c r="B71" i="7"/>
  <c r="P71" i="7" s="1"/>
  <c r="I71" i="7"/>
  <c r="B72" i="7"/>
  <c r="C72" i="7"/>
  <c r="B73" i="7"/>
  <c r="B74" i="7"/>
  <c r="H74" i="7"/>
  <c r="B75" i="7"/>
  <c r="B76" i="7"/>
  <c r="H76" i="7" s="1"/>
  <c r="J76" i="7" s="1"/>
  <c r="I76" i="7"/>
  <c r="B77" i="7"/>
  <c r="I77" i="7"/>
  <c r="B78" i="7"/>
  <c r="C78" i="7"/>
  <c r="I78" i="7"/>
  <c r="B79" i="7"/>
  <c r="D79" i="7" s="1"/>
  <c r="C79" i="7"/>
  <c r="B80" i="7"/>
  <c r="P80" i="7" s="1"/>
  <c r="I80" i="7"/>
  <c r="B81" i="7"/>
  <c r="C81" i="7"/>
  <c r="I81" i="7"/>
  <c r="B82" i="7"/>
  <c r="C82" i="7"/>
  <c r="I82" i="7"/>
  <c r="B83" i="7"/>
  <c r="H83" i="7" s="1"/>
  <c r="J83" i="7" s="1"/>
  <c r="C83" i="7"/>
  <c r="I83" i="7"/>
  <c r="B84" i="7"/>
  <c r="P84" i="7" s="1"/>
  <c r="C84" i="7"/>
  <c r="B85" i="7"/>
  <c r="P85" i="7" s="1"/>
  <c r="C85" i="7"/>
  <c r="B86" i="7"/>
  <c r="Q86" i="7" s="1"/>
  <c r="B87" i="7"/>
  <c r="I87" i="7"/>
  <c r="B88" i="7"/>
  <c r="P88" i="7" s="1"/>
  <c r="C88" i="7"/>
  <c r="B89" i="7"/>
  <c r="B90" i="7"/>
  <c r="H90" i="7" s="1"/>
  <c r="B91" i="7"/>
  <c r="H91" i="7" s="1"/>
  <c r="P91" i="7"/>
  <c r="B92" i="7"/>
  <c r="I92" i="7"/>
  <c r="B93" i="7"/>
  <c r="H93" i="7" s="1"/>
  <c r="J93" i="7" s="1"/>
  <c r="I93" i="7"/>
  <c r="B94" i="7"/>
  <c r="C94" i="7"/>
  <c r="I94" i="7"/>
  <c r="B95" i="7"/>
  <c r="C95" i="7"/>
  <c r="B96" i="7"/>
  <c r="I96" i="7"/>
  <c r="B97" i="7"/>
  <c r="C97" i="7"/>
  <c r="I97" i="7"/>
  <c r="B98" i="7"/>
  <c r="H98" i="7" s="1"/>
  <c r="C98" i="7"/>
  <c r="I98" i="7"/>
  <c r="B99" i="7"/>
  <c r="C99" i="7"/>
  <c r="I99" i="7"/>
  <c r="B100" i="7"/>
  <c r="C100" i="7"/>
  <c r="B101" i="7"/>
  <c r="C101" i="7"/>
  <c r="B102" i="7"/>
  <c r="B103" i="7"/>
  <c r="P103" i="7" s="1"/>
  <c r="B104" i="7"/>
  <c r="C104" i="7"/>
  <c r="B105" i="7"/>
  <c r="D105" i="7" s="1"/>
  <c r="B106" i="7"/>
  <c r="B107" i="7"/>
  <c r="H107" i="7"/>
  <c r="J107" i="7" s="1"/>
  <c r="B108" i="7"/>
  <c r="I108" i="7"/>
  <c r="B109" i="7"/>
  <c r="I109" i="7"/>
  <c r="B110" i="7"/>
  <c r="C110" i="7"/>
  <c r="I110" i="7"/>
  <c r="B111" i="7"/>
  <c r="Q111" i="7" s="1"/>
  <c r="R111" i="7" s="1"/>
  <c r="C111" i="7"/>
  <c r="B112" i="7"/>
  <c r="I112" i="7"/>
  <c r="B113" i="7"/>
  <c r="H113" i="7" s="1"/>
  <c r="J113" i="7" s="1"/>
  <c r="C113" i="7"/>
  <c r="I113" i="7"/>
  <c r="B114" i="7"/>
  <c r="Q114" i="7" s="1"/>
  <c r="R114" i="7" s="1"/>
  <c r="C114" i="7"/>
  <c r="I114" i="7"/>
  <c r="B115" i="7"/>
  <c r="H115" i="7" s="1"/>
  <c r="J115" i="7" s="1"/>
  <c r="C115" i="7"/>
  <c r="I115" i="7"/>
  <c r="B116" i="7"/>
  <c r="Q116" i="7" s="1"/>
  <c r="C116" i="7"/>
  <c r="B117" i="7"/>
  <c r="H117" i="7" s="1"/>
  <c r="C117" i="7"/>
  <c r="B118" i="7"/>
  <c r="P118" i="7" s="1"/>
  <c r="B119" i="7"/>
  <c r="I119" i="7"/>
  <c r="B120" i="7"/>
  <c r="P120" i="7" s="1"/>
  <c r="C120" i="7"/>
  <c r="B121" i="7"/>
  <c r="B122" i="7"/>
  <c r="B123" i="7"/>
  <c r="B124" i="7"/>
  <c r="P124" i="7" s="1"/>
  <c r="I124" i="7"/>
  <c r="B125" i="7"/>
  <c r="I125" i="7"/>
  <c r="B126" i="7"/>
  <c r="P126" i="7" s="1"/>
  <c r="C126" i="7"/>
  <c r="I126" i="7"/>
  <c r="B127" i="7"/>
  <c r="C127" i="7"/>
  <c r="I127" i="7"/>
  <c r="B128" i="7"/>
  <c r="D128" i="7" s="1"/>
  <c r="C128" i="7"/>
  <c r="B129" i="7"/>
  <c r="B130" i="7"/>
  <c r="P130" i="7" s="1"/>
  <c r="B131" i="7"/>
  <c r="H131" i="7"/>
  <c r="Q131" i="7"/>
  <c r="B132" i="7"/>
  <c r="P132" i="7" s="1"/>
  <c r="I132" i="7"/>
  <c r="B133" i="7"/>
  <c r="B134" i="7"/>
  <c r="P134" i="7"/>
  <c r="I134" i="7"/>
  <c r="B135" i="7"/>
  <c r="C135" i="7"/>
  <c r="Q135" i="7"/>
  <c r="B136" i="7"/>
  <c r="H136" i="7" s="1"/>
  <c r="I136" i="7"/>
  <c r="B1" i="13"/>
  <c r="B3" i="13" s="1"/>
  <c r="B2" i="13"/>
  <c r="B5" i="13"/>
  <c r="C16" i="13"/>
  <c r="B14" i="13"/>
  <c r="H14" i="13"/>
  <c r="B15" i="13"/>
  <c r="H15" i="13"/>
  <c r="B16" i="13"/>
  <c r="Q16" i="13" s="1"/>
  <c r="H16" i="13"/>
  <c r="J16" i="13" s="1"/>
  <c r="I16" i="13"/>
  <c r="B17" i="13"/>
  <c r="H17" i="13"/>
  <c r="B18" i="13"/>
  <c r="H18" i="13"/>
  <c r="B19" i="13"/>
  <c r="Q19" i="13" s="1"/>
  <c r="H19" i="13"/>
  <c r="B20" i="13"/>
  <c r="H20" i="13"/>
  <c r="B21" i="13"/>
  <c r="Q21" i="13" s="1"/>
  <c r="H21" i="13"/>
  <c r="B22" i="13"/>
  <c r="H22" i="13"/>
  <c r="B23" i="13"/>
  <c r="Q23" i="13" s="1"/>
  <c r="H23" i="13"/>
  <c r="J23" i="13" s="1"/>
  <c r="B24" i="13"/>
  <c r="P24" i="13" s="1"/>
  <c r="H24" i="13"/>
  <c r="I24" i="13"/>
  <c r="J24" i="13" s="1"/>
  <c r="B25" i="13"/>
  <c r="C25" i="13"/>
  <c r="H25" i="13"/>
  <c r="I25" i="13"/>
  <c r="B26" i="13"/>
  <c r="P26" i="13" s="1"/>
  <c r="C26" i="13"/>
  <c r="H26" i="13"/>
  <c r="J26" i="13" s="1"/>
  <c r="I26" i="13"/>
  <c r="B27" i="13"/>
  <c r="C27" i="13"/>
  <c r="H27" i="13"/>
  <c r="J27" i="13" s="1"/>
  <c r="I27" i="13"/>
  <c r="B28" i="13"/>
  <c r="P28" i="13" s="1"/>
  <c r="H28" i="13"/>
  <c r="J28" i="13" s="1"/>
  <c r="B29" i="13"/>
  <c r="H29" i="13"/>
  <c r="B30" i="13"/>
  <c r="P30" i="13" s="1"/>
  <c r="C30" i="13"/>
  <c r="H30" i="13"/>
  <c r="I30" i="13"/>
  <c r="B31" i="13"/>
  <c r="Q31" i="13" s="1"/>
  <c r="R50" i="13" s="1"/>
  <c r="H31" i="13"/>
  <c r="B32" i="13"/>
  <c r="C32" i="13"/>
  <c r="H32" i="13"/>
  <c r="I32" i="13"/>
  <c r="B33" i="13"/>
  <c r="C33" i="13"/>
  <c r="H33" i="13"/>
  <c r="J33" i="13" s="1"/>
  <c r="I33" i="13"/>
  <c r="B34" i="13"/>
  <c r="P34" i="13" s="1"/>
  <c r="H34" i="13"/>
  <c r="B35" i="13"/>
  <c r="Q35" i="13" s="1"/>
  <c r="C35" i="13"/>
  <c r="H35" i="13"/>
  <c r="J35" i="13" s="1"/>
  <c r="I35" i="13"/>
  <c r="B36" i="13"/>
  <c r="Q36" i="13" s="1"/>
  <c r="R55" i="13" s="1"/>
  <c r="H36" i="13"/>
  <c r="B37" i="13"/>
  <c r="P37" i="13" s="1"/>
  <c r="C37" i="13"/>
  <c r="H37" i="13"/>
  <c r="J37" i="13" s="1"/>
  <c r="I37" i="13"/>
  <c r="B38" i="13"/>
  <c r="H38" i="13"/>
  <c r="B39" i="13"/>
  <c r="D39" i="13" s="1"/>
  <c r="C39" i="13"/>
  <c r="H39" i="13"/>
  <c r="I39" i="13"/>
  <c r="B40" i="13"/>
  <c r="H40" i="13"/>
  <c r="B41" i="13"/>
  <c r="Q41" i="13" s="1"/>
  <c r="C41" i="13"/>
  <c r="H41" i="13"/>
  <c r="J41" i="13" s="1"/>
  <c r="I41" i="13"/>
  <c r="B42" i="13"/>
  <c r="P42" i="13" s="1"/>
  <c r="H42" i="13"/>
  <c r="B43" i="13"/>
  <c r="C43" i="13"/>
  <c r="H43" i="13"/>
  <c r="I43" i="13"/>
  <c r="B44" i="13"/>
  <c r="Q44" i="13" s="1"/>
  <c r="R63" i="13" s="1"/>
  <c r="H44" i="13"/>
  <c r="J44" i="13" s="1"/>
  <c r="B45" i="13"/>
  <c r="Q45" i="13" s="1"/>
  <c r="C45" i="13"/>
  <c r="H45" i="13"/>
  <c r="J45" i="13" s="1"/>
  <c r="I45" i="13"/>
  <c r="B46" i="13"/>
  <c r="P46" i="13" s="1"/>
  <c r="H46" i="13"/>
  <c r="B47" i="13"/>
  <c r="P47" i="13" s="1"/>
  <c r="C47" i="13"/>
  <c r="H47" i="13"/>
  <c r="J47" i="13" s="1"/>
  <c r="I47" i="13"/>
  <c r="B48" i="13"/>
  <c r="H48" i="13"/>
  <c r="B49" i="13"/>
  <c r="Q49" i="13" s="1"/>
  <c r="C49" i="13"/>
  <c r="H49" i="13"/>
  <c r="J49" i="13" s="1"/>
  <c r="I49" i="13"/>
  <c r="B50" i="13"/>
  <c r="P50" i="13" s="1"/>
  <c r="H50" i="13"/>
  <c r="B51" i="13"/>
  <c r="C51" i="13"/>
  <c r="H51" i="13"/>
  <c r="I51" i="13"/>
  <c r="B52" i="13"/>
  <c r="Q52" i="13" s="1"/>
  <c r="H52" i="13"/>
  <c r="J52" i="13" s="1"/>
  <c r="B53" i="13"/>
  <c r="C53" i="13"/>
  <c r="H53" i="13"/>
  <c r="J53" i="13" s="1"/>
  <c r="I53" i="13"/>
  <c r="B54" i="13"/>
  <c r="H54" i="13"/>
  <c r="B55" i="13"/>
  <c r="P55" i="13" s="1"/>
  <c r="C55" i="13"/>
  <c r="H55" i="13"/>
  <c r="I55" i="13"/>
  <c r="B56" i="13"/>
  <c r="H56" i="13"/>
  <c r="B57" i="13"/>
  <c r="Q57" i="13" s="1"/>
  <c r="R76" i="13" s="1"/>
  <c r="C57" i="13"/>
  <c r="H57" i="13"/>
  <c r="J57" i="13" s="1"/>
  <c r="I57" i="13"/>
  <c r="B58" i="13"/>
  <c r="P58" i="13" s="1"/>
  <c r="H58" i="13"/>
  <c r="B59" i="13"/>
  <c r="Q59" i="13" s="1"/>
  <c r="C59" i="13"/>
  <c r="H59" i="13"/>
  <c r="J59" i="13" s="1"/>
  <c r="I59" i="13"/>
  <c r="B60" i="13"/>
  <c r="Q60" i="13" s="1"/>
  <c r="H60" i="13"/>
  <c r="B61" i="13"/>
  <c r="C61" i="13"/>
  <c r="H61" i="13"/>
  <c r="J61" i="13" s="1"/>
  <c r="I61" i="13"/>
  <c r="B62" i="13"/>
  <c r="H62" i="13"/>
  <c r="B63" i="13"/>
  <c r="Q63" i="13" s="1"/>
  <c r="C63" i="13"/>
  <c r="H63" i="13"/>
  <c r="J63" i="13" s="1"/>
  <c r="I63" i="13"/>
  <c r="B64" i="13"/>
  <c r="Q64" i="13" s="1"/>
  <c r="H64" i="13"/>
  <c r="B65" i="13"/>
  <c r="C65" i="13"/>
  <c r="H65" i="13"/>
  <c r="J65" i="13" s="1"/>
  <c r="I65" i="13"/>
  <c r="B66" i="13"/>
  <c r="H66" i="13"/>
  <c r="B67" i="13"/>
  <c r="Q67" i="13" s="1"/>
  <c r="C67" i="13"/>
  <c r="H67" i="13"/>
  <c r="I67" i="13"/>
  <c r="B68" i="13"/>
  <c r="P68" i="13" s="1"/>
  <c r="H68" i="13"/>
  <c r="J68" i="13" s="1"/>
  <c r="B69" i="13"/>
  <c r="C69" i="13"/>
  <c r="H69" i="13"/>
  <c r="I69" i="13"/>
  <c r="B70" i="13"/>
  <c r="H70" i="13"/>
  <c r="J70" i="13" s="1"/>
  <c r="B71" i="13"/>
  <c r="C71" i="13"/>
  <c r="H71" i="13"/>
  <c r="I71" i="13"/>
  <c r="B72" i="13"/>
  <c r="P72" i="13" s="1"/>
  <c r="H72" i="13"/>
  <c r="B73" i="13"/>
  <c r="C73" i="13"/>
  <c r="H73" i="13"/>
  <c r="J73" i="13" s="1"/>
  <c r="I73" i="13"/>
  <c r="B74" i="13"/>
  <c r="P74" i="13" s="1"/>
  <c r="H74" i="13"/>
  <c r="B75" i="13"/>
  <c r="P75" i="13" s="1"/>
  <c r="C75" i="13"/>
  <c r="H75" i="13"/>
  <c r="I75" i="13"/>
  <c r="B76" i="13"/>
  <c r="P76" i="13" s="1"/>
  <c r="H76" i="13"/>
  <c r="B77" i="13"/>
  <c r="P77" i="13" s="1"/>
  <c r="H77" i="13"/>
  <c r="B78" i="13"/>
  <c r="H78" i="13"/>
  <c r="B79" i="13"/>
  <c r="H79" i="13"/>
  <c r="B80" i="13"/>
  <c r="C80" i="13"/>
  <c r="H80" i="13"/>
  <c r="I80" i="13"/>
  <c r="B81" i="13"/>
  <c r="C81" i="13"/>
  <c r="H81" i="13"/>
  <c r="I81" i="13"/>
  <c r="B82" i="13"/>
  <c r="Q82" i="13" s="1"/>
  <c r="C82" i="13"/>
  <c r="H82" i="13"/>
  <c r="J82" i="13" s="1"/>
  <c r="I82" i="13"/>
  <c r="B83" i="13"/>
  <c r="H83" i="13"/>
  <c r="B84" i="13"/>
  <c r="H84" i="13"/>
  <c r="B85" i="13"/>
  <c r="P85" i="13" s="1"/>
  <c r="H85" i="13"/>
  <c r="B86" i="13"/>
  <c r="P86" i="13" s="1"/>
  <c r="H86" i="13"/>
  <c r="J86" i="13" s="1"/>
  <c r="B87" i="13"/>
  <c r="H87" i="13"/>
  <c r="B88" i="13"/>
  <c r="C88" i="13"/>
  <c r="H88" i="13"/>
  <c r="I88" i="13"/>
  <c r="B89" i="13"/>
  <c r="C89" i="13"/>
  <c r="H89" i="13"/>
  <c r="I89" i="13"/>
  <c r="B90" i="13"/>
  <c r="H90" i="13"/>
  <c r="B91" i="13"/>
  <c r="H91" i="13"/>
  <c r="J91" i="13" s="1"/>
  <c r="B92" i="13"/>
  <c r="H92" i="13"/>
  <c r="B93" i="13"/>
  <c r="H93" i="13"/>
  <c r="B94" i="13"/>
  <c r="Q94" i="13" s="1"/>
  <c r="R113" i="13" s="1"/>
  <c r="P94" i="13"/>
  <c r="C94" i="13"/>
  <c r="H94" i="13"/>
  <c r="J94" i="13" s="1"/>
  <c r="I94" i="13"/>
  <c r="B95" i="13"/>
  <c r="C95" i="13"/>
  <c r="H95" i="13"/>
  <c r="I95" i="13"/>
  <c r="B96" i="13"/>
  <c r="Q96" i="13" s="1"/>
  <c r="C96" i="13"/>
  <c r="H96" i="13"/>
  <c r="I96" i="13"/>
  <c r="B97" i="13"/>
  <c r="P97" i="13" s="1"/>
  <c r="H97" i="13"/>
  <c r="J97" i="13" s="1"/>
  <c r="B98" i="13"/>
  <c r="H98" i="13"/>
  <c r="B99" i="13"/>
  <c r="D99" i="13" s="1"/>
  <c r="H99" i="13"/>
  <c r="J99" i="13" s="1"/>
  <c r="B100" i="13"/>
  <c r="H100" i="13"/>
  <c r="B101" i="13"/>
  <c r="C101" i="13"/>
  <c r="H101" i="13"/>
  <c r="I101" i="13"/>
  <c r="B102" i="13"/>
  <c r="H102" i="13"/>
  <c r="J102" i="13" s="1"/>
  <c r="B103" i="13"/>
  <c r="P103" i="13" s="1"/>
  <c r="C103" i="13"/>
  <c r="H103" i="13"/>
  <c r="J103" i="13" s="1"/>
  <c r="I103" i="13"/>
  <c r="B104" i="13"/>
  <c r="H104" i="13"/>
  <c r="J104" i="13" s="1"/>
  <c r="B105" i="13"/>
  <c r="H105" i="13"/>
  <c r="J105" i="13" s="1"/>
  <c r="B106" i="13"/>
  <c r="P106" i="13" s="1"/>
  <c r="H106" i="13"/>
  <c r="B107" i="13"/>
  <c r="P107" i="13" s="1"/>
  <c r="H107" i="13"/>
  <c r="J107" i="13" s="1"/>
  <c r="B108" i="13"/>
  <c r="P108" i="13" s="1"/>
  <c r="C108" i="13"/>
  <c r="H108" i="13"/>
  <c r="J108" i="13" s="1"/>
  <c r="I108" i="13"/>
  <c r="B109" i="13"/>
  <c r="Q109" i="13" s="1"/>
  <c r="R128" i="13" s="1"/>
  <c r="S128" i="13" s="1"/>
  <c r="C109" i="13"/>
  <c r="H109" i="13"/>
  <c r="J109" i="13" s="1"/>
  <c r="I109" i="13"/>
  <c r="B110" i="13"/>
  <c r="Q110" i="13" s="1"/>
  <c r="C110" i="13"/>
  <c r="H110" i="13"/>
  <c r="J110" i="13" s="1"/>
  <c r="I110" i="13"/>
  <c r="B111" i="13"/>
  <c r="P111" i="13" s="1"/>
  <c r="C111" i="13"/>
  <c r="H111" i="13"/>
  <c r="J111" i="13" s="1"/>
  <c r="I111" i="13"/>
  <c r="B112" i="13"/>
  <c r="D112" i="13" s="1"/>
  <c r="H112" i="13"/>
  <c r="J112" i="13" s="1"/>
  <c r="B113" i="13"/>
  <c r="H113" i="13"/>
  <c r="J113" i="13" s="1"/>
  <c r="B114" i="13"/>
  <c r="P114" i="13" s="1"/>
  <c r="C114" i="13"/>
  <c r="H114" i="13"/>
  <c r="J114" i="13" s="1"/>
  <c r="I114" i="13"/>
  <c r="B115" i="13"/>
  <c r="Q115" i="13" s="1"/>
  <c r="C115" i="13"/>
  <c r="H115" i="13"/>
  <c r="I115" i="13"/>
  <c r="B116" i="13"/>
  <c r="P116" i="13" s="1"/>
  <c r="H116" i="13"/>
  <c r="B117" i="13"/>
  <c r="H117" i="13"/>
  <c r="B118" i="13"/>
  <c r="H118" i="13"/>
  <c r="B119" i="13"/>
  <c r="Q119" i="13"/>
  <c r="H119" i="13"/>
  <c r="B120" i="13"/>
  <c r="H120" i="13"/>
  <c r="J120" i="13" s="1"/>
  <c r="B121" i="13"/>
  <c r="H121" i="13"/>
  <c r="B122" i="13"/>
  <c r="C122" i="13"/>
  <c r="H122" i="13"/>
  <c r="I122" i="13"/>
  <c r="B123" i="13"/>
  <c r="P123" i="13" s="1"/>
  <c r="C123" i="13"/>
  <c r="H123" i="13"/>
  <c r="I123" i="13"/>
  <c r="B124" i="13"/>
  <c r="C124" i="13"/>
  <c r="H124" i="13"/>
  <c r="I124" i="13"/>
  <c r="B125" i="13"/>
  <c r="D125" i="13" s="1"/>
  <c r="C125" i="13"/>
  <c r="H125" i="13"/>
  <c r="I125" i="13"/>
  <c r="B126" i="13"/>
  <c r="H126" i="13"/>
  <c r="B127" i="13"/>
  <c r="Q127" i="13" s="1"/>
  <c r="H127" i="13"/>
  <c r="J127" i="13" s="1"/>
  <c r="B128" i="13"/>
  <c r="P128" i="13" s="1"/>
  <c r="C128" i="13"/>
  <c r="H128" i="13"/>
  <c r="I128" i="13"/>
  <c r="B129" i="13"/>
  <c r="Q129" i="13"/>
  <c r="C129" i="13"/>
  <c r="H129" i="13"/>
  <c r="I129" i="13"/>
  <c r="B130" i="13"/>
  <c r="H130" i="13"/>
  <c r="B131" i="13"/>
  <c r="Q131" i="13"/>
  <c r="H131" i="13"/>
  <c r="B132" i="13"/>
  <c r="C132" i="13"/>
  <c r="H132" i="13"/>
  <c r="J132" i="13"/>
  <c r="I132" i="13"/>
  <c r="B133" i="13"/>
  <c r="P133" i="13"/>
  <c r="C133" i="13"/>
  <c r="H133" i="13"/>
  <c r="I133" i="13"/>
  <c r="B134" i="13"/>
  <c r="P134" i="13"/>
  <c r="C134" i="13"/>
  <c r="H134" i="13"/>
  <c r="I134" i="13"/>
  <c r="J134" i="13" s="1"/>
  <c r="B135" i="13"/>
  <c r="P135" i="13"/>
  <c r="C135" i="13"/>
  <c r="H135" i="13"/>
  <c r="I135" i="13"/>
  <c r="B136" i="13"/>
  <c r="C136" i="13"/>
  <c r="H136" i="13"/>
  <c r="I136" i="13"/>
  <c r="B1" i="12"/>
  <c r="B2" i="12"/>
  <c r="B5" i="12"/>
  <c r="B14" i="12"/>
  <c r="Q14" i="12" s="1"/>
  <c r="B15" i="12"/>
  <c r="B16" i="12"/>
  <c r="B17" i="12"/>
  <c r="Q17" i="12" s="1"/>
  <c r="B18" i="12"/>
  <c r="B19" i="12"/>
  <c r="H19" i="12" s="1"/>
  <c r="J19" i="12" s="1"/>
  <c r="B20" i="12"/>
  <c r="B21" i="12"/>
  <c r="Q21" i="12" s="1"/>
  <c r="B22" i="12"/>
  <c r="B23" i="12"/>
  <c r="B24" i="12"/>
  <c r="B25" i="12"/>
  <c r="H25" i="12" s="1"/>
  <c r="B26" i="12"/>
  <c r="B27" i="12"/>
  <c r="P27" i="12" s="1"/>
  <c r="B28" i="12"/>
  <c r="B29" i="12"/>
  <c r="B30" i="12"/>
  <c r="H30" i="12" s="1"/>
  <c r="B31" i="12"/>
  <c r="B32" i="12"/>
  <c r="B33" i="12"/>
  <c r="B34" i="12"/>
  <c r="B35" i="12"/>
  <c r="H35" i="12" s="1"/>
  <c r="J35" i="12" s="1"/>
  <c r="B36" i="12"/>
  <c r="B37" i="12"/>
  <c r="B38" i="12"/>
  <c r="H38" i="12" s="1"/>
  <c r="J38" i="12" s="1"/>
  <c r="B39" i="12"/>
  <c r="B40" i="12"/>
  <c r="Q40" i="12" s="1"/>
  <c r="B41" i="12"/>
  <c r="B42" i="12"/>
  <c r="H42" i="12" s="1"/>
  <c r="B43" i="12"/>
  <c r="Q43" i="12" s="1"/>
  <c r="B44" i="12"/>
  <c r="B45" i="12"/>
  <c r="B46" i="12"/>
  <c r="Q46" i="12" s="1"/>
  <c r="B47" i="12"/>
  <c r="B48" i="12"/>
  <c r="B49" i="12"/>
  <c r="B50" i="12"/>
  <c r="H50" i="12" s="1"/>
  <c r="B51" i="12"/>
  <c r="Q51" i="12" s="1"/>
  <c r="B52" i="12"/>
  <c r="P52" i="12" s="1"/>
  <c r="B53" i="12"/>
  <c r="B54" i="12"/>
  <c r="B55" i="12"/>
  <c r="Q55" i="12" s="1"/>
  <c r="B56" i="12"/>
  <c r="H56" i="12"/>
  <c r="J56" i="12" s="1"/>
  <c r="B57" i="12"/>
  <c r="H57" i="12" s="1"/>
  <c r="B58" i="12"/>
  <c r="H58" i="12" s="1"/>
  <c r="J58" i="12" s="1"/>
  <c r="B59" i="12"/>
  <c r="D59" i="12" s="1"/>
  <c r="B60" i="12"/>
  <c r="H60" i="12" s="1"/>
  <c r="B61" i="12"/>
  <c r="B62" i="12"/>
  <c r="Q62" i="12" s="1"/>
  <c r="B63" i="12"/>
  <c r="B64" i="12"/>
  <c r="B65" i="12"/>
  <c r="Q65" i="12" s="1"/>
  <c r="B66" i="12"/>
  <c r="Q66" i="12" s="1"/>
  <c r="R76" i="12" s="1"/>
  <c r="S76" i="12" s="1"/>
  <c r="B67" i="12"/>
  <c r="B68" i="12"/>
  <c r="B69" i="12"/>
  <c r="B70" i="12"/>
  <c r="B71" i="12"/>
  <c r="B72" i="12"/>
  <c r="P72" i="12" s="1"/>
  <c r="B73" i="12"/>
  <c r="H73" i="12" s="1"/>
  <c r="B74" i="12"/>
  <c r="Q74" i="12" s="1"/>
  <c r="B75" i="12"/>
  <c r="B76" i="12"/>
  <c r="B77" i="12"/>
  <c r="B78" i="12"/>
  <c r="B79" i="12"/>
  <c r="P79" i="12" s="1"/>
  <c r="B80" i="12"/>
  <c r="Q80" i="12" s="1"/>
  <c r="B81" i="12"/>
  <c r="B82" i="12"/>
  <c r="P82" i="12" s="1"/>
  <c r="B83" i="12"/>
  <c r="B84" i="12"/>
  <c r="B85" i="12"/>
  <c r="H85" i="12" s="1"/>
  <c r="B86" i="12"/>
  <c r="B87" i="12"/>
  <c r="B88" i="12"/>
  <c r="B89" i="12"/>
  <c r="P89" i="12" s="1"/>
  <c r="B90" i="12"/>
  <c r="D90" i="12" s="1"/>
  <c r="B91" i="12"/>
  <c r="B92" i="12"/>
  <c r="B93" i="12"/>
  <c r="B94" i="12"/>
  <c r="Q94" i="12" s="1"/>
  <c r="H94" i="12"/>
  <c r="B95" i="12"/>
  <c r="B96" i="12"/>
  <c r="H96" i="12" s="1"/>
  <c r="J96" i="12" s="1"/>
  <c r="B97" i="12"/>
  <c r="P97" i="12" s="1"/>
  <c r="B98" i="12"/>
  <c r="P98" i="12" s="1"/>
  <c r="B99" i="12"/>
  <c r="Q99" i="12" s="1"/>
  <c r="B100" i="12"/>
  <c r="B101" i="12"/>
  <c r="B102" i="12"/>
  <c r="B103" i="12"/>
  <c r="P103" i="12" s="1"/>
  <c r="B104" i="12"/>
  <c r="P104" i="12" s="1"/>
  <c r="B105" i="12"/>
  <c r="P105" i="12" s="1"/>
  <c r="B106" i="12"/>
  <c r="P106" i="12" s="1"/>
  <c r="B107" i="12"/>
  <c r="B108" i="12"/>
  <c r="B109" i="12"/>
  <c r="B110" i="12"/>
  <c r="H110" i="12"/>
  <c r="B111" i="12"/>
  <c r="B112" i="12"/>
  <c r="P112" i="12" s="1"/>
  <c r="B113" i="12"/>
  <c r="H113" i="12" s="1"/>
  <c r="B114" i="12"/>
  <c r="Q114" i="12" s="1"/>
  <c r="B115" i="12"/>
  <c r="B116" i="12"/>
  <c r="B117" i="12"/>
  <c r="B118" i="12"/>
  <c r="Q118" i="12" s="1"/>
  <c r="B119" i="12"/>
  <c r="Q119" i="12" s="1"/>
  <c r="B120" i="12"/>
  <c r="P120" i="12" s="1"/>
  <c r="B121" i="12"/>
  <c r="B122" i="12"/>
  <c r="B123" i="12"/>
  <c r="P123" i="12" s="1"/>
  <c r="B124" i="12"/>
  <c r="B125" i="12"/>
  <c r="H125" i="12" s="1"/>
  <c r="B126" i="12"/>
  <c r="B127" i="12"/>
  <c r="H127" i="12" s="1"/>
  <c r="J127" i="12" s="1"/>
  <c r="K132" i="12" s="1"/>
  <c r="L132" i="12" s="1"/>
  <c r="B128" i="12"/>
  <c r="H128" i="12"/>
  <c r="B129" i="12"/>
  <c r="B130" i="12"/>
  <c r="H130" i="12" s="1"/>
  <c r="B131" i="12"/>
  <c r="B132" i="12"/>
  <c r="H132" i="12"/>
  <c r="B133" i="12"/>
  <c r="H133" i="12"/>
  <c r="B134" i="12"/>
  <c r="B135" i="12"/>
  <c r="H135" i="12" s="1"/>
  <c r="J135" i="12" s="1"/>
  <c r="B136" i="12"/>
  <c r="H136" i="12"/>
  <c r="F4" i="2"/>
  <c r="A3" i="1"/>
  <c r="F4" i="1"/>
  <c r="I896" i="1"/>
  <c r="A3" i="3"/>
  <c r="F4" i="3"/>
  <c r="Q73" i="12"/>
  <c r="P53" i="10"/>
  <c r="Q31" i="10"/>
  <c r="R31" i="10" s="1"/>
  <c r="Q128" i="7"/>
  <c r="Q124" i="7"/>
  <c r="Q88" i="7"/>
  <c r="Q36" i="7"/>
  <c r="Q28" i="7"/>
  <c r="Q24" i="7"/>
  <c r="Q36" i="10"/>
  <c r="Q24" i="10"/>
  <c r="P109" i="12"/>
  <c r="P73" i="12"/>
  <c r="P71" i="12"/>
  <c r="P130" i="12"/>
  <c r="P128" i="12"/>
  <c r="P133" i="7"/>
  <c r="P131" i="7"/>
  <c r="P123" i="7"/>
  <c r="P117" i="7"/>
  <c r="P113" i="7"/>
  <c r="P107" i="7"/>
  <c r="P83" i="7"/>
  <c r="P57" i="7"/>
  <c r="P53" i="7"/>
  <c r="C19" i="7"/>
  <c r="I18" i="7"/>
  <c r="C17" i="7"/>
  <c r="I16" i="7"/>
  <c r="I24" i="10"/>
  <c r="I20" i="10"/>
  <c r="I16" i="10"/>
  <c r="J16" i="10" s="1"/>
  <c r="P131" i="12"/>
  <c r="P121" i="12"/>
  <c r="H128" i="7"/>
  <c r="H88" i="7"/>
  <c r="H24" i="7"/>
  <c r="Q108" i="13"/>
  <c r="P65" i="13"/>
  <c r="H134" i="7"/>
  <c r="H124" i="7"/>
  <c r="J124" i="7" s="1"/>
  <c r="H84" i="7"/>
  <c r="J84" i="7" s="1"/>
  <c r="H60" i="7"/>
  <c r="J60" i="7" s="1"/>
  <c r="H44" i="7"/>
  <c r="J44" i="7" s="1"/>
  <c r="H36" i="7"/>
  <c r="J36" i="7" s="1"/>
  <c r="Q14" i="7"/>
  <c r="R14" i="7" s="1"/>
  <c r="P65" i="10"/>
  <c r="Q92" i="10"/>
  <c r="D65" i="7"/>
  <c r="Q128" i="12"/>
  <c r="H86" i="12"/>
  <c r="Q134" i="7"/>
  <c r="H20" i="7"/>
  <c r="J20" i="7" s="1"/>
  <c r="D108" i="13"/>
  <c r="P14" i="7"/>
  <c r="Q130" i="12"/>
  <c r="J55" i="13"/>
  <c r="P134" i="10"/>
  <c r="Q133" i="10"/>
  <c r="P133" i="10"/>
  <c r="P132" i="10"/>
  <c r="Q126" i="10"/>
  <c r="R126" i="10" s="1"/>
  <c r="S126" i="10" s="1"/>
  <c r="P88" i="10"/>
  <c r="P82" i="10"/>
  <c r="Q82" i="10"/>
  <c r="Q81" i="10"/>
  <c r="P80" i="10"/>
  <c r="P78" i="10"/>
  <c r="Q78" i="10"/>
  <c r="Q77" i="10"/>
  <c r="P38" i="7"/>
  <c r="C16" i="7"/>
  <c r="I17" i="7"/>
  <c r="C18" i="7"/>
  <c r="I19" i="7"/>
  <c r="C20" i="7"/>
  <c r="I20" i="7"/>
  <c r="C21" i="7"/>
  <c r="I23" i="7"/>
  <c r="C24" i="7"/>
  <c r="D24" i="7" s="1"/>
  <c r="I29" i="7"/>
  <c r="C30" i="7"/>
  <c r="D30" i="7"/>
  <c r="C33" i="7"/>
  <c r="C34" i="7"/>
  <c r="I35" i="7"/>
  <c r="C36" i="7"/>
  <c r="D36" i="7"/>
  <c r="C37" i="7"/>
  <c r="I39" i="7"/>
  <c r="C40" i="7"/>
  <c r="P136" i="10"/>
  <c r="Q136" i="10"/>
  <c r="Q129" i="10"/>
  <c r="P129" i="10"/>
  <c r="Q85" i="10"/>
  <c r="R85" i="10" s="1"/>
  <c r="P85" i="10"/>
  <c r="P74" i="10"/>
  <c r="Q74" i="10"/>
  <c r="Q66" i="10"/>
  <c r="P37" i="10"/>
  <c r="Q37" i="10"/>
  <c r="Q14" i="10"/>
  <c r="P14" i="10"/>
  <c r="H52" i="7"/>
  <c r="H132" i="7"/>
  <c r="J132" i="7" s="1"/>
  <c r="Q136" i="7"/>
  <c r="P41" i="13"/>
  <c r="P49" i="13"/>
  <c r="P79" i="13"/>
  <c r="H120" i="7"/>
  <c r="P125" i="12"/>
  <c r="P133" i="12"/>
  <c r="P99" i="7"/>
  <c r="P115" i="7"/>
  <c r="Q44" i="7"/>
  <c r="R44" i="7" s="1"/>
  <c r="S44" i="7" s="1"/>
  <c r="Q52" i="7"/>
  <c r="Q60" i="7"/>
  <c r="R60" i="7" s="1"/>
  <c r="D41" i="13"/>
  <c r="D49" i="13"/>
  <c r="Q110" i="12"/>
  <c r="I131" i="13"/>
  <c r="C131" i="13"/>
  <c r="I130" i="13"/>
  <c r="J130" i="13"/>
  <c r="C130" i="13"/>
  <c r="I127" i="13"/>
  <c r="C127" i="13"/>
  <c r="I126" i="13"/>
  <c r="J126" i="13" s="1"/>
  <c r="C126" i="13"/>
  <c r="I121" i="13"/>
  <c r="C121" i="13"/>
  <c r="I120" i="13"/>
  <c r="C120" i="13"/>
  <c r="I119" i="13"/>
  <c r="C119" i="13"/>
  <c r="D119" i="13" s="1"/>
  <c r="I118" i="13"/>
  <c r="C118" i="13"/>
  <c r="I117" i="13"/>
  <c r="C117" i="13"/>
  <c r="I116" i="13"/>
  <c r="C116" i="13"/>
  <c r="I113" i="13"/>
  <c r="C113" i="13"/>
  <c r="I112" i="13"/>
  <c r="C112" i="13"/>
  <c r="I107" i="13"/>
  <c r="C107" i="13"/>
  <c r="I106" i="13"/>
  <c r="C106" i="13"/>
  <c r="I105" i="13"/>
  <c r="C105" i="13"/>
  <c r="I104" i="13"/>
  <c r="C104" i="13"/>
  <c r="I102" i="13"/>
  <c r="C102" i="13"/>
  <c r="I100" i="13"/>
  <c r="J100" i="13" s="1"/>
  <c r="C100" i="13"/>
  <c r="I99" i="13"/>
  <c r="C99" i="13"/>
  <c r="I98" i="13"/>
  <c r="C98" i="13"/>
  <c r="I97" i="13"/>
  <c r="C97" i="13"/>
  <c r="I93" i="13"/>
  <c r="J93" i="13"/>
  <c r="C93" i="13"/>
  <c r="I92" i="13"/>
  <c r="C92" i="13"/>
  <c r="D92" i="13"/>
  <c r="I91" i="13"/>
  <c r="C91" i="13"/>
  <c r="I90" i="13"/>
  <c r="C90" i="13"/>
  <c r="I87" i="13"/>
  <c r="C87" i="13"/>
  <c r="I86" i="13"/>
  <c r="C86" i="13"/>
  <c r="D86" i="13"/>
  <c r="I85" i="13"/>
  <c r="C85" i="13"/>
  <c r="I84" i="13"/>
  <c r="C84" i="13"/>
  <c r="I83" i="13"/>
  <c r="C83" i="13"/>
  <c r="I79" i="13"/>
  <c r="J79" i="13"/>
  <c r="C79" i="13"/>
  <c r="I78" i="13"/>
  <c r="C78" i="13"/>
  <c r="I77" i="13"/>
  <c r="C77" i="13"/>
  <c r="D77" i="13"/>
  <c r="I76" i="13"/>
  <c r="C76" i="13"/>
  <c r="I74" i="13"/>
  <c r="C74" i="13"/>
  <c r="I72" i="13"/>
  <c r="C72" i="13"/>
  <c r="D72" i="13" s="1"/>
  <c r="I70" i="13"/>
  <c r="C70" i="13"/>
  <c r="I68" i="13"/>
  <c r="C68" i="13"/>
  <c r="I66" i="13"/>
  <c r="C66" i="13"/>
  <c r="I64" i="13"/>
  <c r="C64" i="13"/>
  <c r="I62" i="13"/>
  <c r="C62" i="13"/>
  <c r="I60" i="13"/>
  <c r="C60" i="13"/>
  <c r="I58" i="13"/>
  <c r="C58" i="13"/>
  <c r="I56" i="13"/>
  <c r="J56" i="13" s="1"/>
  <c r="C56" i="13"/>
  <c r="I54" i="13"/>
  <c r="J54" i="13" s="1"/>
  <c r="C54" i="13"/>
  <c r="I52" i="13"/>
  <c r="C52" i="13"/>
  <c r="I50" i="13"/>
  <c r="J50" i="13"/>
  <c r="C50" i="13"/>
  <c r="I48" i="13"/>
  <c r="J48" i="13" s="1"/>
  <c r="C48" i="13"/>
  <c r="I46" i="13"/>
  <c r="J46" i="13" s="1"/>
  <c r="C46" i="13"/>
  <c r="I44" i="13"/>
  <c r="C44" i="13"/>
  <c r="I42" i="13"/>
  <c r="C42" i="13"/>
  <c r="I40" i="13"/>
  <c r="C40" i="13"/>
  <c r="I38" i="13"/>
  <c r="J38" i="13"/>
  <c r="C38" i="13"/>
  <c r="I36" i="13"/>
  <c r="C36" i="13"/>
  <c r="I34" i="13"/>
  <c r="C34" i="13"/>
  <c r="D34" i="13"/>
  <c r="I31" i="13"/>
  <c r="C31" i="13"/>
  <c r="Q30" i="13"/>
  <c r="I29" i="13"/>
  <c r="J29" i="13" s="1"/>
  <c r="C29" i="13"/>
  <c r="I28" i="13"/>
  <c r="C28" i="13"/>
  <c r="I23" i="13"/>
  <c r="C23" i="13"/>
  <c r="D23" i="13"/>
  <c r="I22" i="13"/>
  <c r="C22" i="13"/>
  <c r="D22" i="13"/>
  <c r="I21" i="13"/>
  <c r="C21" i="13"/>
  <c r="D21" i="13" s="1"/>
  <c r="I20" i="13"/>
  <c r="J20" i="13" s="1"/>
  <c r="C20" i="13"/>
  <c r="I18" i="13"/>
  <c r="C18" i="13"/>
  <c r="D18" i="13" s="1"/>
  <c r="H130" i="7"/>
  <c r="Q127" i="7"/>
  <c r="D120" i="7"/>
  <c r="H118" i="7"/>
  <c r="Q115" i="7"/>
  <c r="R115" i="7" s="1"/>
  <c r="D115" i="7"/>
  <c r="Q99" i="7"/>
  <c r="R99" i="7" s="1"/>
  <c r="H94" i="7"/>
  <c r="J94" i="7" s="1"/>
  <c r="Q93" i="7"/>
  <c r="D67" i="7"/>
  <c r="D59" i="7"/>
  <c r="Q43" i="7"/>
  <c r="Q21" i="10"/>
  <c r="R21" i="10" s="1"/>
  <c r="S21" i="10" s="1"/>
  <c r="J87" i="9"/>
  <c r="J79" i="9"/>
  <c r="B3" i="7"/>
  <c r="J135" i="10"/>
  <c r="D131" i="10"/>
  <c r="J127" i="10"/>
  <c r="J124" i="10"/>
  <c r="J108" i="10"/>
  <c r="J103" i="10"/>
  <c r="D102" i="10"/>
  <c r="D92" i="10"/>
  <c r="D64" i="10"/>
  <c r="J47" i="10"/>
  <c r="H85" i="7"/>
  <c r="Q85" i="7"/>
  <c r="P82" i="7"/>
  <c r="H78" i="7"/>
  <c r="J78" i="7" s="1"/>
  <c r="Q56" i="12"/>
  <c r="Q135" i="13"/>
  <c r="Q134" i="13"/>
  <c r="Q133" i="13"/>
  <c r="Q132" i="13"/>
  <c r="D131" i="13"/>
  <c r="J129" i="13"/>
  <c r="D129" i="13"/>
  <c r="Q128" i="13"/>
  <c r="Q123" i="13"/>
  <c r="J134" i="7"/>
  <c r="Q122" i="7"/>
  <c r="Q118" i="7"/>
  <c r="R118" i="7" s="1"/>
  <c r="S118" i="7" s="1"/>
  <c r="Q91" i="7"/>
  <c r="P90" i="7"/>
  <c r="Q90" i="7"/>
  <c r="R90" i="7" s="1"/>
  <c r="P74" i="7"/>
  <c r="Q74" i="7"/>
  <c r="Q86" i="13"/>
  <c r="Q77" i="13"/>
  <c r="R96" i="13" s="1"/>
  <c r="J32" i="13"/>
  <c r="P21" i="13"/>
  <c r="P19" i="13"/>
  <c r="P136" i="7"/>
  <c r="D85" i="7"/>
  <c r="Q53" i="7"/>
  <c r="Q47" i="7"/>
  <c r="R47" i="7" s="1"/>
  <c r="Q30" i="7"/>
  <c r="H30" i="7"/>
  <c r="H16" i="7"/>
  <c r="J16" i="7" s="1"/>
  <c r="Q114" i="10"/>
  <c r="Q107" i="10"/>
  <c r="Q106" i="10"/>
  <c r="P105" i="10"/>
  <c r="Q103" i="10"/>
  <c r="Q98" i="10"/>
  <c r="P97" i="10"/>
  <c r="Q58" i="10"/>
  <c r="P57" i="10"/>
  <c r="Q56" i="10"/>
  <c r="Q51" i="10"/>
  <c r="Q47" i="10"/>
  <c r="R47" i="10" s="1"/>
  <c r="S47" i="10" s="1"/>
  <c r="Q43" i="10"/>
  <c r="Q41" i="10"/>
  <c r="Q25" i="10"/>
  <c r="B45" i="5"/>
  <c r="I18" i="10"/>
  <c r="I22" i="10"/>
  <c r="C17" i="10"/>
  <c r="C19" i="10"/>
  <c r="C21" i="10"/>
  <c r="D21" i="10" s="1"/>
  <c r="C23" i="10"/>
  <c r="I136" i="10"/>
  <c r="J136" i="10" s="1"/>
  <c r="C136" i="10"/>
  <c r="D136" i="10" s="1"/>
  <c r="I134" i="10"/>
  <c r="J134" i="10"/>
  <c r="C134" i="10"/>
  <c r="D134" i="10" s="1"/>
  <c r="I133" i="10"/>
  <c r="J133" i="10"/>
  <c r="C133" i="10"/>
  <c r="D133" i="10" s="1"/>
  <c r="I132" i="10"/>
  <c r="J132" i="10" s="1"/>
  <c r="C132" i="10"/>
  <c r="D132" i="10" s="1"/>
  <c r="I130" i="10"/>
  <c r="J130" i="10"/>
  <c r="C130" i="10"/>
  <c r="I129" i="10"/>
  <c r="J129" i="10"/>
  <c r="C129" i="10"/>
  <c r="D129" i="10" s="1"/>
  <c r="E129" i="10" s="1"/>
  <c r="I128" i="10"/>
  <c r="J128" i="10"/>
  <c r="C128" i="10"/>
  <c r="I126" i="10"/>
  <c r="C126" i="10"/>
  <c r="I123" i="10"/>
  <c r="J123" i="10" s="1"/>
  <c r="C123" i="10"/>
  <c r="I122" i="10"/>
  <c r="J122" i="10" s="1"/>
  <c r="C122" i="10"/>
  <c r="I121" i="10"/>
  <c r="C121" i="10"/>
  <c r="D121" i="10" s="1"/>
  <c r="I119" i="10"/>
  <c r="C119" i="10"/>
  <c r="D119" i="10"/>
  <c r="I115" i="10"/>
  <c r="C115" i="10"/>
  <c r="D115" i="10"/>
  <c r="I111" i="10"/>
  <c r="J111" i="10" s="1"/>
  <c r="C111" i="10"/>
  <c r="D111" i="10" s="1"/>
  <c r="I96" i="10"/>
  <c r="C96" i="10"/>
  <c r="I95" i="10"/>
  <c r="J95" i="10"/>
  <c r="C95" i="10"/>
  <c r="I93" i="10"/>
  <c r="J93" i="10" s="1"/>
  <c r="C93" i="10"/>
  <c r="I91" i="10"/>
  <c r="C91" i="10"/>
  <c r="D91" i="10" s="1"/>
  <c r="I89" i="10"/>
  <c r="C89" i="10"/>
  <c r="D89" i="10" s="1"/>
  <c r="I88" i="10"/>
  <c r="J88" i="10"/>
  <c r="C88" i="10"/>
  <c r="I86" i="10"/>
  <c r="C86" i="10"/>
  <c r="I85" i="10"/>
  <c r="J85" i="10"/>
  <c r="C85" i="10"/>
  <c r="D85" i="10" s="1"/>
  <c r="I84" i="10"/>
  <c r="C84" i="10"/>
  <c r="I82" i="10"/>
  <c r="C82" i="10"/>
  <c r="D82" i="10" s="1"/>
  <c r="I81" i="10"/>
  <c r="J81" i="10" s="1"/>
  <c r="C81" i="10"/>
  <c r="I80" i="10"/>
  <c r="C80" i="10"/>
  <c r="I79" i="10"/>
  <c r="J79" i="10"/>
  <c r="C79" i="10"/>
  <c r="I78" i="10"/>
  <c r="C78" i="10"/>
  <c r="D78" i="10" s="1"/>
  <c r="I77" i="10"/>
  <c r="J77" i="10" s="1"/>
  <c r="C77" i="10"/>
  <c r="I76" i="10"/>
  <c r="C76" i="10"/>
  <c r="I74" i="10"/>
  <c r="J74" i="10"/>
  <c r="C74" i="10"/>
  <c r="D74" i="10" s="1"/>
  <c r="I72" i="10"/>
  <c r="J72" i="10"/>
  <c r="C72" i="10"/>
  <c r="I70" i="10"/>
  <c r="J70" i="10" s="1"/>
  <c r="C70" i="10"/>
  <c r="I68" i="10"/>
  <c r="J68" i="10"/>
  <c r="C68" i="10"/>
  <c r="I66" i="10"/>
  <c r="C66" i="10"/>
  <c r="I63" i="10"/>
  <c r="J63" i="10" s="1"/>
  <c r="C63" i="10"/>
  <c r="I59" i="10"/>
  <c r="J59" i="10" s="1"/>
  <c r="C59" i="10"/>
  <c r="D59" i="10"/>
  <c r="I55" i="10"/>
  <c r="J55" i="10" s="1"/>
  <c r="C55" i="10"/>
  <c r="I53" i="10"/>
  <c r="J53" i="10" s="1"/>
  <c r="C53" i="10"/>
  <c r="D53" i="10" s="1"/>
  <c r="I52" i="10"/>
  <c r="J52" i="10" s="1"/>
  <c r="C52" i="10"/>
  <c r="D52" i="10"/>
  <c r="I50" i="10"/>
  <c r="J50" i="10" s="1"/>
  <c r="C50" i="10"/>
  <c r="D50" i="10"/>
  <c r="I48" i="10"/>
  <c r="C48" i="10"/>
  <c r="I46" i="10"/>
  <c r="J46" i="10"/>
  <c r="C46" i="10"/>
  <c r="I44" i="10"/>
  <c r="J44" i="10"/>
  <c r="C44" i="10"/>
  <c r="D44" i="10" s="1"/>
  <c r="I42" i="10"/>
  <c r="J42" i="10" s="1"/>
  <c r="C42" i="10"/>
  <c r="I40" i="10"/>
  <c r="C40" i="10"/>
  <c r="I37" i="10"/>
  <c r="J37" i="10" s="1"/>
  <c r="C37" i="10"/>
  <c r="D37" i="10"/>
  <c r="I35" i="10"/>
  <c r="C35" i="10"/>
  <c r="I34" i="10"/>
  <c r="C34" i="10"/>
  <c r="I32" i="10"/>
  <c r="J32" i="10" s="1"/>
  <c r="C32" i="10"/>
  <c r="I19" i="10"/>
  <c r="C18" i="10"/>
  <c r="D18" i="10" s="1"/>
  <c r="B3" i="10"/>
  <c r="O45" i="10"/>
  <c r="O15" i="7"/>
  <c r="O14" i="7"/>
  <c r="O22" i="7"/>
  <c r="O54" i="7"/>
  <c r="O78" i="7"/>
  <c r="O86" i="7"/>
  <c r="O118" i="7"/>
  <c r="O19" i="7"/>
  <c r="O27" i="7"/>
  <c r="O59" i="7"/>
  <c r="O83" i="7"/>
  <c r="O91" i="7"/>
  <c r="O123" i="7"/>
  <c r="C15" i="7"/>
  <c r="I21" i="7"/>
  <c r="C22" i="7"/>
  <c r="I22" i="7"/>
  <c r="C23" i="7"/>
  <c r="D23" i="7"/>
  <c r="I24" i="7"/>
  <c r="C25" i="7"/>
  <c r="I25" i="7"/>
  <c r="C26" i="7"/>
  <c r="I26" i="7"/>
  <c r="C27" i="7"/>
  <c r="I27" i="7"/>
  <c r="C28" i="7"/>
  <c r="D28" i="7" s="1"/>
  <c r="I28" i="7"/>
  <c r="C29" i="7"/>
  <c r="I31" i="7"/>
  <c r="C32" i="7"/>
  <c r="I36" i="7"/>
  <c r="I37" i="7"/>
  <c r="C38" i="7"/>
  <c r="I38" i="7"/>
  <c r="C39" i="7"/>
  <c r="D39" i="7"/>
  <c r="I40" i="7"/>
  <c r="C41" i="7"/>
  <c r="I41" i="7"/>
  <c r="C42" i="7"/>
  <c r="I42" i="7"/>
  <c r="C43" i="7"/>
  <c r="I43" i="7"/>
  <c r="C44" i="7"/>
  <c r="D44" i="7"/>
  <c r="C45" i="7"/>
  <c r="I47" i="7"/>
  <c r="C48" i="7"/>
  <c r="I52" i="7"/>
  <c r="I53" i="7"/>
  <c r="C54" i="7"/>
  <c r="I54" i="7"/>
  <c r="C55" i="7"/>
  <c r="I60" i="7"/>
  <c r="I61" i="7"/>
  <c r="C62" i="7"/>
  <c r="I62" i="7"/>
  <c r="C63" i="7"/>
  <c r="I68" i="7"/>
  <c r="I69" i="7"/>
  <c r="C70" i="7"/>
  <c r="D70" i="7"/>
  <c r="I70" i="7"/>
  <c r="C71" i="7"/>
  <c r="I72" i="7"/>
  <c r="C73" i="7"/>
  <c r="I73" i="7"/>
  <c r="C74" i="7"/>
  <c r="D74" i="7" s="1"/>
  <c r="I74" i="7"/>
  <c r="C75" i="7"/>
  <c r="I75" i="7"/>
  <c r="C76" i="7"/>
  <c r="C77" i="7"/>
  <c r="I79" i="7"/>
  <c r="C80" i="7"/>
  <c r="I84" i="7"/>
  <c r="I85" i="7"/>
  <c r="C86" i="7"/>
  <c r="I86" i="7"/>
  <c r="C87" i="7"/>
  <c r="I88" i="7"/>
  <c r="C89" i="7"/>
  <c r="I89" i="7"/>
  <c r="C90" i="7"/>
  <c r="D90" i="7"/>
  <c r="I90" i="7"/>
  <c r="C91" i="7"/>
  <c r="D91" i="7"/>
  <c r="I91" i="7"/>
  <c r="C92" i="7"/>
  <c r="D92" i="7" s="1"/>
  <c r="C93" i="7"/>
  <c r="D93" i="7"/>
  <c r="I95" i="7"/>
  <c r="C96" i="7"/>
  <c r="I100" i="7"/>
  <c r="I101" i="7"/>
  <c r="C102" i="7"/>
  <c r="I102" i="7"/>
  <c r="C103" i="7"/>
  <c r="D103" i="7"/>
  <c r="I103" i="7"/>
  <c r="I104" i="7"/>
  <c r="C105" i="7"/>
  <c r="I105" i="7"/>
  <c r="C106" i="7"/>
  <c r="I106" i="7"/>
  <c r="C107" i="7"/>
  <c r="D107" i="7" s="1"/>
  <c r="I107" i="7"/>
  <c r="C108" i="7"/>
  <c r="C109" i="7"/>
  <c r="I111" i="7"/>
  <c r="C112" i="7"/>
  <c r="I116" i="7"/>
  <c r="I117" i="7"/>
  <c r="C118" i="7"/>
  <c r="D118" i="7"/>
  <c r="I118" i="7"/>
  <c r="C119" i="7"/>
  <c r="I120" i="7"/>
  <c r="C121" i="7"/>
  <c r="I121" i="7"/>
  <c r="C122" i="7"/>
  <c r="I122" i="7"/>
  <c r="C123" i="7"/>
  <c r="D123" i="7"/>
  <c r="I123" i="7"/>
  <c r="C124" i="7"/>
  <c r="D124" i="7" s="1"/>
  <c r="C125" i="7"/>
  <c r="I128" i="7"/>
  <c r="J128" i="7"/>
  <c r="C129" i="7"/>
  <c r="D129" i="7"/>
  <c r="I129" i="7"/>
  <c r="J129" i="7" s="1"/>
  <c r="C130" i="7"/>
  <c r="D130" i="7" s="1"/>
  <c r="I130" i="7"/>
  <c r="C131" i="7"/>
  <c r="D131" i="7"/>
  <c r="I131" i="7"/>
  <c r="C132" i="7"/>
  <c r="D132" i="7"/>
  <c r="C133" i="7"/>
  <c r="D133" i="7" s="1"/>
  <c r="I133" i="7"/>
  <c r="C134" i="7"/>
  <c r="D134" i="7" s="1"/>
  <c r="I135" i="7"/>
  <c r="C136" i="7"/>
  <c r="D136" i="7"/>
  <c r="O119" i="7"/>
  <c r="O71" i="7"/>
  <c r="O55" i="7"/>
  <c r="O130" i="7"/>
  <c r="O114" i="7"/>
  <c r="O66" i="7"/>
  <c r="O50" i="7"/>
  <c r="C135" i="9"/>
  <c r="D135" i="9" s="1"/>
  <c r="E135" i="9" s="1"/>
  <c r="F135" i="9" s="1"/>
  <c r="I132" i="9"/>
  <c r="J132" i="9"/>
  <c r="I131" i="9"/>
  <c r="J131" i="9" s="1"/>
  <c r="C121" i="9"/>
  <c r="C117" i="9"/>
  <c r="I116" i="9"/>
  <c r="J116" i="9" s="1"/>
  <c r="I115" i="9"/>
  <c r="C109" i="9"/>
  <c r="D109" i="9" s="1"/>
  <c r="C108" i="9"/>
  <c r="D108" i="9" s="1"/>
  <c r="I107" i="9"/>
  <c r="C101" i="9"/>
  <c r="C100" i="9"/>
  <c r="D100" i="9"/>
  <c r="I99" i="9"/>
  <c r="C93" i="9"/>
  <c r="D93" i="9"/>
  <c r="C92" i="9"/>
  <c r="I91" i="9"/>
  <c r="C85" i="9"/>
  <c r="D85" i="9" s="1"/>
  <c r="C84" i="9"/>
  <c r="I83" i="9"/>
  <c r="J83" i="9"/>
  <c r="C77" i="9"/>
  <c r="I76" i="9"/>
  <c r="J76" i="9" s="1"/>
  <c r="I75" i="9"/>
  <c r="J75" i="9" s="1"/>
  <c r="C50" i="9"/>
  <c r="C46" i="9"/>
  <c r="D46" i="9" s="1"/>
  <c r="C42" i="9"/>
  <c r="C36" i="9"/>
  <c r="D36" i="9" s="1"/>
  <c r="C32" i="9"/>
  <c r="D32" i="9"/>
  <c r="C27" i="9"/>
  <c r="C19" i="9"/>
  <c r="D19" i="9" s="1"/>
  <c r="C136" i="9"/>
  <c r="D136" i="9"/>
  <c r="E136" i="9" s="1"/>
  <c r="F136" i="9" s="1"/>
  <c r="I135" i="9"/>
  <c r="J135" i="9" s="1"/>
  <c r="I130" i="9"/>
  <c r="J130" i="9"/>
  <c r="I128" i="9"/>
  <c r="J128" i="9" s="1"/>
  <c r="C126" i="9"/>
  <c r="D126" i="9"/>
  <c r="I124" i="9"/>
  <c r="I122" i="9"/>
  <c r="I121" i="9"/>
  <c r="J121" i="9" s="1"/>
  <c r="C120" i="9"/>
  <c r="D120" i="9"/>
  <c r="C119" i="9"/>
  <c r="C118" i="9"/>
  <c r="D118" i="9"/>
  <c r="I117" i="9"/>
  <c r="J117" i="9" s="1"/>
  <c r="C115" i="9"/>
  <c r="C114" i="9"/>
  <c r="I113" i="9"/>
  <c r="C111" i="9"/>
  <c r="C110" i="9"/>
  <c r="D110" i="9" s="1"/>
  <c r="I109" i="9"/>
  <c r="J109" i="9"/>
  <c r="C107" i="9"/>
  <c r="C106" i="9"/>
  <c r="D106" i="9"/>
  <c r="I105" i="9"/>
  <c r="J105" i="9" s="1"/>
  <c r="C103" i="9"/>
  <c r="C102" i="9"/>
  <c r="I101" i="9"/>
  <c r="J101" i="9"/>
  <c r="C99" i="9"/>
  <c r="D99" i="9" s="1"/>
  <c r="C98" i="9"/>
  <c r="I97" i="9"/>
  <c r="J97" i="9"/>
  <c r="C95" i="9"/>
  <c r="D95" i="9" s="1"/>
  <c r="C94" i="9"/>
  <c r="D94" i="9"/>
  <c r="I93" i="9"/>
  <c r="J93" i="9" s="1"/>
  <c r="C91" i="9"/>
  <c r="C90" i="9"/>
  <c r="D90" i="9"/>
  <c r="I89" i="9"/>
  <c r="C87" i="9"/>
  <c r="C86" i="9"/>
  <c r="I85" i="9"/>
  <c r="C83" i="9"/>
  <c r="D83" i="9"/>
  <c r="C82" i="9"/>
  <c r="I81" i="9"/>
  <c r="C79" i="9"/>
  <c r="C78" i="9"/>
  <c r="I77" i="9"/>
  <c r="J77" i="9"/>
  <c r="I74" i="9"/>
  <c r="C74" i="9"/>
  <c r="D74" i="9"/>
  <c r="I72" i="9"/>
  <c r="J72" i="9"/>
  <c r="C72" i="9"/>
  <c r="I70" i="9"/>
  <c r="J70" i="9"/>
  <c r="C70" i="9"/>
  <c r="I60" i="9"/>
  <c r="J60" i="9"/>
  <c r="C60" i="9"/>
  <c r="D60" i="9" s="1"/>
  <c r="I58" i="9"/>
  <c r="C58" i="9"/>
  <c r="D58" i="9" s="1"/>
  <c r="I56" i="9"/>
  <c r="J56" i="9"/>
  <c r="C56" i="9"/>
  <c r="D56" i="9" s="1"/>
  <c r="I54" i="9"/>
  <c r="C54" i="9"/>
  <c r="C51" i="9"/>
  <c r="D51" i="9" s="1"/>
  <c r="I49" i="9"/>
  <c r="J49" i="9"/>
  <c r="C47" i="9"/>
  <c r="I45" i="9"/>
  <c r="J45" i="9"/>
  <c r="C43" i="9"/>
  <c r="D43" i="9" s="1"/>
  <c r="I41" i="9"/>
  <c r="J41" i="9"/>
  <c r="I40" i="9"/>
  <c r="J40" i="9" s="1"/>
  <c r="C39" i="9"/>
  <c r="I37" i="9"/>
  <c r="J37" i="9"/>
  <c r="C35" i="9"/>
  <c r="I33" i="9"/>
  <c r="C31" i="9"/>
  <c r="D31" i="9" s="1"/>
  <c r="I29" i="9"/>
  <c r="J29" i="9"/>
  <c r="I25" i="9"/>
  <c r="J25" i="9" s="1"/>
  <c r="I21" i="9"/>
  <c r="I17" i="9"/>
  <c r="J17" i="9" s="1"/>
  <c r="B3" i="9"/>
  <c r="O88" i="9" s="1"/>
  <c r="O30" i="9"/>
  <c r="I89" i="12"/>
  <c r="C87" i="12"/>
  <c r="I85" i="12"/>
  <c r="C75" i="12"/>
  <c r="C53" i="12"/>
  <c r="C52" i="12"/>
  <c r="C24" i="12"/>
  <c r="D24" i="12" s="1"/>
  <c r="C23" i="12"/>
  <c r="I135" i="12"/>
  <c r="C135" i="12"/>
  <c r="D135" i="12"/>
  <c r="C44" i="12"/>
  <c r="C31" i="12"/>
  <c r="C47" i="12"/>
  <c r="I131" i="12"/>
  <c r="C127" i="12"/>
  <c r="I124" i="12"/>
  <c r="C113" i="12"/>
  <c r="I110" i="12"/>
  <c r="C110" i="12"/>
  <c r="D110" i="12"/>
  <c r="I109" i="12"/>
  <c r="C99" i="12"/>
  <c r="D99" i="12"/>
  <c r="I97" i="12"/>
  <c r="I94" i="12"/>
  <c r="C94" i="12"/>
  <c r="D94" i="12"/>
  <c r="C67" i="12"/>
  <c r="I59" i="12"/>
  <c r="C48" i="12"/>
  <c r="C40" i="12"/>
  <c r="I31" i="12"/>
  <c r="I16" i="12"/>
  <c r="C19" i="12"/>
  <c r="C27" i="12"/>
  <c r="C35" i="12"/>
  <c r="C43" i="12"/>
  <c r="C51" i="12"/>
  <c r="C133" i="12"/>
  <c r="D133" i="12"/>
  <c r="I126" i="12"/>
  <c r="C125" i="12"/>
  <c r="D125" i="12"/>
  <c r="I122" i="12"/>
  <c r="I117" i="12"/>
  <c r="C116" i="12"/>
  <c r="C114" i="12"/>
  <c r="D114" i="12"/>
  <c r="I107" i="12"/>
  <c r="C103" i="12"/>
  <c r="I93" i="12"/>
  <c r="I90" i="12"/>
  <c r="C90" i="12"/>
  <c r="C71" i="12"/>
  <c r="D71" i="12" s="1"/>
  <c r="I66" i="12"/>
  <c r="C66" i="12"/>
  <c r="I55" i="12"/>
  <c r="I51" i="12"/>
  <c r="I47" i="12"/>
  <c r="I43" i="12"/>
  <c r="I39" i="12"/>
  <c r="I35" i="12"/>
  <c r="C34" i="12"/>
  <c r="B3" i="12"/>
  <c r="O75" i="10"/>
  <c r="O81" i="10"/>
  <c r="O19" i="10"/>
  <c r="O35" i="10"/>
  <c r="O132" i="10"/>
  <c r="O24" i="10"/>
  <c r="I29" i="10"/>
  <c r="C29" i="10"/>
  <c r="I27" i="10"/>
  <c r="C27" i="10"/>
  <c r="D27" i="10" s="1"/>
  <c r="I26" i="10"/>
  <c r="C26" i="10"/>
  <c r="D26" i="10" s="1"/>
  <c r="I23" i="10"/>
  <c r="C22" i="10"/>
  <c r="C20" i="10"/>
  <c r="I17" i="10"/>
  <c r="O135" i="7"/>
  <c r="O24" i="7"/>
  <c r="O28" i="7"/>
  <c r="O40" i="7"/>
  <c r="O44" i="7"/>
  <c r="O56" i="7"/>
  <c r="O60" i="7"/>
  <c r="O72" i="7"/>
  <c r="O76" i="7"/>
  <c r="O88" i="7"/>
  <c r="O92" i="7"/>
  <c r="O104" i="7"/>
  <c r="O108" i="7"/>
  <c r="O120" i="7"/>
  <c r="O124" i="7"/>
  <c r="O136" i="7"/>
  <c r="O17" i="7"/>
  <c r="O29" i="7"/>
  <c r="O33" i="7"/>
  <c r="O45" i="7"/>
  <c r="O49" i="7"/>
  <c r="O61" i="7"/>
  <c r="O65" i="7"/>
  <c r="O77" i="7"/>
  <c r="O81" i="7"/>
  <c r="O93" i="7"/>
  <c r="O97" i="7"/>
  <c r="O109" i="7"/>
  <c r="O113" i="7"/>
  <c r="O125" i="7"/>
  <c r="O129" i="7"/>
  <c r="O14" i="9"/>
  <c r="O65" i="9"/>
  <c r="R64" i="9" s="1"/>
  <c r="O33" i="10"/>
  <c r="O48" i="10"/>
  <c r="O129" i="10"/>
  <c r="O118" i="10"/>
  <c r="O82" i="10"/>
  <c r="O47" i="10"/>
  <c r="O110" i="10"/>
  <c r="O98" i="10"/>
  <c r="O64" i="10"/>
  <c r="B44" i="5"/>
  <c r="E13" i="5"/>
  <c r="C28" i="9"/>
  <c r="C26" i="9"/>
  <c r="D26" i="9" s="1"/>
  <c r="C24" i="9"/>
  <c r="C22" i="9"/>
  <c r="D22" i="9" s="1"/>
  <c r="C20" i="9"/>
  <c r="C18" i="9"/>
  <c r="C16" i="10"/>
  <c r="D16" i="10" s="1"/>
  <c r="I15" i="10"/>
  <c r="B44" i="4"/>
  <c r="B43" i="4"/>
  <c r="E13" i="4"/>
  <c r="B39" i="2"/>
  <c r="O80" i="9"/>
  <c r="O96" i="9"/>
  <c r="O104" i="9"/>
  <c r="O112" i="9"/>
  <c r="O131" i="9"/>
  <c r="O54" i="9"/>
  <c r="O62" i="9"/>
  <c r="R61" i="9" s="1"/>
  <c r="O83" i="9"/>
  <c r="O99" i="9"/>
  <c r="O116" i="9"/>
  <c r="O19" i="9"/>
  <c r="O35" i="9"/>
  <c r="O51" i="9"/>
  <c r="O44" i="9"/>
  <c r="O50" i="9"/>
  <c r="O34" i="9"/>
  <c r="O41" i="9"/>
  <c r="O25" i="9"/>
  <c r="O132" i="9"/>
  <c r="O109" i="9"/>
  <c r="O101" i="9"/>
  <c r="O93" i="9"/>
  <c r="O77" i="9"/>
  <c r="O72" i="9"/>
  <c r="O64" i="9"/>
  <c r="C15" i="13"/>
  <c r="D15" i="13"/>
  <c r="C17" i="13"/>
  <c r="I17" i="13"/>
  <c r="C19" i="13"/>
  <c r="D19" i="13"/>
  <c r="I19" i="13"/>
  <c r="C15" i="9"/>
  <c r="C16" i="9"/>
  <c r="I16" i="9"/>
  <c r="J16" i="9"/>
  <c r="C17" i="9"/>
  <c r="I18" i="9"/>
  <c r="I19" i="9"/>
  <c r="I20" i="9"/>
  <c r="J20" i="9" s="1"/>
  <c r="C21" i="9"/>
  <c r="I22" i="9"/>
  <c r="J22" i="9" s="1"/>
  <c r="I23" i="9"/>
  <c r="I24" i="9"/>
  <c r="J24" i="9" s="1"/>
  <c r="C25" i="9"/>
  <c r="I26" i="9"/>
  <c r="I27" i="9"/>
  <c r="J27" i="9" s="1"/>
  <c r="I28" i="9"/>
  <c r="C29" i="9"/>
  <c r="D29" i="9" s="1"/>
  <c r="I30" i="9"/>
  <c r="I31" i="9"/>
  <c r="I32" i="9"/>
  <c r="J32" i="9"/>
  <c r="C33" i="9"/>
  <c r="I34" i="9"/>
  <c r="J34" i="9"/>
  <c r="I35" i="9"/>
  <c r="I36" i="9"/>
  <c r="C37" i="9"/>
  <c r="I38" i="9"/>
  <c r="I39" i="9"/>
  <c r="J39" i="9" s="1"/>
  <c r="C40" i="9"/>
  <c r="D40" i="9"/>
  <c r="C41" i="9"/>
  <c r="I42" i="9"/>
  <c r="I43" i="9"/>
  <c r="I44" i="9"/>
  <c r="J44" i="9"/>
  <c r="C45" i="9"/>
  <c r="D45" i="9" s="1"/>
  <c r="I46" i="9"/>
  <c r="I47" i="9"/>
  <c r="I48" i="9"/>
  <c r="J48" i="9"/>
  <c r="C49" i="9"/>
  <c r="I50" i="9"/>
  <c r="I51" i="9"/>
  <c r="C53" i="9"/>
  <c r="D53" i="9" s="1"/>
  <c r="I53" i="9"/>
  <c r="C55" i="9"/>
  <c r="D55" i="9" s="1"/>
  <c r="I55" i="9"/>
  <c r="C57" i="9"/>
  <c r="I57" i="9"/>
  <c r="C59" i="9"/>
  <c r="I59" i="9"/>
  <c r="C61" i="9"/>
  <c r="I61" i="9"/>
  <c r="J61" i="9"/>
  <c r="C63" i="9"/>
  <c r="D63" i="9"/>
  <c r="I63" i="9"/>
  <c r="C65" i="9"/>
  <c r="I65" i="9"/>
  <c r="J65" i="9"/>
  <c r="C67" i="9"/>
  <c r="D67" i="9" s="1"/>
  <c r="I67" i="9"/>
  <c r="C69" i="9"/>
  <c r="D69" i="9" s="1"/>
  <c r="I69" i="9"/>
  <c r="J69" i="9"/>
  <c r="C71" i="9"/>
  <c r="I71" i="9"/>
  <c r="C73" i="9"/>
  <c r="D73" i="9" s="1"/>
  <c r="I73" i="9"/>
  <c r="C75" i="9"/>
  <c r="C76" i="9"/>
  <c r="I78" i="9"/>
  <c r="J78" i="9"/>
  <c r="I80" i="9"/>
  <c r="J80" i="9" s="1"/>
  <c r="I82" i="9"/>
  <c r="I84" i="9"/>
  <c r="J84" i="9" s="1"/>
  <c r="I86" i="9"/>
  <c r="I88" i="9"/>
  <c r="J88" i="9"/>
  <c r="I90" i="9"/>
  <c r="J90" i="9"/>
  <c r="I92" i="9"/>
  <c r="I94" i="9"/>
  <c r="J94" i="9"/>
  <c r="I96" i="9"/>
  <c r="I98" i="9"/>
  <c r="I100" i="9"/>
  <c r="J100" i="9"/>
  <c r="I102" i="9"/>
  <c r="I104" i="9"/>
  <c r="J104" i="9"/>
  <c r="I106" i="9"/>
  <c r="J106" i="9"/>
  <c r="I108" i="9"/>
  <c r="I110" i="9"/>
  <c r="J110" i="9"/>
  <c r="I112" i="9"/>
  <c r="I114" i="9"/>
  <c r="J114" i="9" s="1"/>
  <c r="C116" i="9"/>
  <c r="D116" i="9"/>
  <c r="I118" i="9"/>
  <c r="J118" i="9" s="1"/>
  <c r="I119" i="9"/>
  <c r="I120" i="9"/>
  <c r="C122" i="9"/>
  <c r="C123" i="9"/>
  <c r="I123" i="9"/>
  <c r="C124" i="9"/>
  <c r="C125" i="9"/>
  <c r="D125" i="9"/>
  <c r="I125" i="9"/>
  <c r="J125" i="9"/>
  <c r="I126" i="9"/>
  <c r="C127" i="9"/>
  <c r="I127" i="9"/>
  <c r="J127" i="9" s="1"/>
  <c r="C128" i="9"/>
  <c r="D128" i="9"/>
  <c r="C129" i="9"/>
  <c r="D129" i="9" s="1"/>
  <c r="E128" i="9" s="1"/>
  <c r="F128" i="9" s="1"/>
  <c r="I129" i="9"/>
  <c r="J129" i="9"/>
  <c r="C130" i="9"/>
  <c r="D130" i="9" s="1"/>
  <c r="C131" i="9"/>
  <c r="D131" i="9"/>
  <c r="C132" i="9"/>
  <c r="D132" i="9" s="1"/>
  <c r="C133" i="9"/>
  <c r="D133" i="9"/>
  <c r="I133" i="9"/>
  <c r="J133" i="9" s="1"/>
  <c r="C134" i="9"/>
  <c r="D134" i="9"/>
  <c r="I134" i="9"/>
  <c r="J134" i="9" s="1"/>
  <c r="K134" i="9" s="1"/>
  <c r="L134" i="9" s="1"/>
  <c r="I136" i="9"/>
  <c r="J136" i="9"/>
  <c r="K136" i="9"/>
  <c r="L136" i="9" s="1"/>
  <c r="B40" i="2"/>
  <c r="E13" i="2"/>
  <c r="I15" i="13"/>
  <c r="C22" i="12"/>
  <c r="I29" i="12"/>
  <c r="C21" i="12"/>
  <c r="C25" i="12"/>
  <c r="D25" i="12"/>
  <c r="C29" i="12"/>
  <c r="C33" i="12"/>
  <c r="C37" i="12"/>
  <c r="C41" i="12"/>
  <c r="D41" i="12" s="1"/>
  <c r="C45" i="12"/>
  <c r="D45" i="12"/>
  <c r="C49" i="12"/>
  <c r="I136" i="12"/>
  <c r="C134" i="12"/>
  <c r="D134" i="12"/>
  <c r="I132" i="12"/>
  <c r="J132" i="12" s="1"/>
  <c r="I130" i="12"/>
  <c r="C128" i="12"/>
  <c r="D128" i="12"/>
  <c r="I123" i="12"/>
  <c r="I121" i="12"/>
  <c r="C120" i="12"/>
  <c r="I119" i="12"/>
  <c r="C119" i="12"/>
  <c r="I118" i="12"/>
  <c r="C112" i="12"/>
  <c r="I111" i="12"/>
  <c r="I108" i="12"/>
  <c r="I106" i="12"/>
  <c r="C105" i="12"/>
  <c r="I104" i="12"/>
  <c r="C104" i="12"/>
  <c r="D104" i="12"/>
  <c r="C101" i="12"/>
  <c r="I96" i="12"/>
  <c r="C96" i="12"/>
  <c r="I95" i="12"/>
  <c r="I92" i="12"/>
  <c r="C92" i="12"/>
  <c r="D92" i="12"/>
  <c r="I91" i="12"/>
  <c r="I84" i="12"/>
  <c r="C84" i="12"/>
  <c r="I83" i="12"/>
  <c r="C81" i="12"/>
  <c r="I80" i="12"/>
  <c r="C80" i="12"/>
  <c r="I79" i="12"/>
  <c r="C77" i="12"/>
  <c r="D77" i="12" s="1"/>
  <c r="I76" i="12"/>
  <c r="C76" i="12"/>
  <c r="D76" i="12"/>
  <c r="C73" i="12"/>
  <c r="D73" i="12" s="1"/>
  <c r="I72" i="12"/>
  <c r="C72" i="12"/>
  <c r="D72" i="12"/>
  <c r="C69" i="12"/>
  <c r="D69" i="12"/>
  <c r="C65" i="12"/>
  <c r="D65" i="12"/>
  <c r="I64" i="12"/>
  <c r="C63" i="12"/>
  <c r="D63" i="12"/>
  <c r="I62" i="12"/>
  <c r="C62" i="12"/>
  <c r="D62" i="12"/>
  <c r="I61" i="12"/>
  <c r="I58" i="12"/>
  <c r="C58" i="12"/>
  <c r="I57" i="12"/>
  <c r="I54" i="12"/>
  <c r="C54" i="12"/>
  <c r="D54" i="12" s="1"/>
  <c r="C28" i="12"/>
  <c r="I21" i="12"/>
  <c r="I23" i="12"/>
  <c r="C30" i="12"/>
  <c r="C32" i="12"/>
  <c r="C17" i="12"/>
  <c r="D17" i="12"/>
  <c r="I18" i="12"/>
  <c r="I20" i="12"/>
  <c r="I22" i="12"/>
  <c r="I24" i="12"/>
  <c r="I26" i="12"/>
  <c r="I28" i="12"/>
  <c r="I30" i="12"/>
  <c r="I32" i="12"/>
  <c r="I34" i="12"/>
  <c r="I36" i="12"/>
  <c r="I38" i="12"/>
  <c r="I40" i="12"/>
  <c r="I42" i="12"/>
  <c r="I44" i="12"/>
  <c r="I46" i="12"/>
  <c r="I48" i="12"/>
  <c r="I50" i="12"/>
  <c r="J50" i="12" s="1"/>
  <c r="I52" i="12"/>
  <c r="C136" i="12"/>
  <c r="D136" i="12"/>
  <c r="I134" i="12"/>
  <c r="I133" i="12"/>
  <c r="C132" i="12"/>
  <c r="D132" i="12"/>
  <c r="C131" i="12"/>
  <c r="D131" i="12"/>
  <c r="C130" i="12"/>
  <c r="D130" i="12"/>
  <c r="I129" i="12"/>
  <c r="C129" i="12"/>
  <c r="D129" i="12"/>
  <c r="I128" i="12"/>
  <c r="I127" i="12"/>
  <c r="C126" i="12"/>
  <c r="I125" i="12"/>
  <c r="J125" i="12" s="1"/>
  <c r="C124" i="12"/>
  <c r="D124" i="12" s="1"/>
  <c r="C123" i="12"/>
  <c r="C122" i="12"/>
  <c r="C121" i="12"/>
  <c r="D121" i="12"/>
  <c r="I120" i="12"/>
  <c r="C118" i="12"/>
  <c r="C117" i="12"/>
  <c r="D117" i="12"/>
  <c r="I116" i="12"/>
  <c r="I115" i="12"/>
  <c r="C115" i="12"/>
  <c r="I114" i="12"/>
  <c r="I113" i="12"/>
  <c r="I112" i="12"/>
  <c r="C111" i="12"/>
  <c r="C109" i="12"/>
  <c r="D109" i="12" s="1"/>
  <c r="C108" i="12"/>
  <c r="C107" i="12"/>
  <c r="C106" i="12"/>
  <c r="D106" i="12" s="1"/>
  <c r="I105" i="12"/>
  <c r="I103" i="12"/>
  <c r="I102" i="12"/>
  <c r="C102" i="12"/>
  <c r="I101" i="12"/>
  <c r="I100" i="12"/>
  <c r="C100" i="12"/>
  <c r="D100" i="12"/>
  <c r="I99" i="12"/>
  <c r="I98" i="12"/>
  <c r="C98" i="12"/>
  <c r="C97" i="12"/>
  <c r="C95" i="12"/>
  <c r="D95" i="12" s="1"/>
  <c r="C93" i="12"/>
  <c r="C91" i="12"/>
  <c r="C89" i="12"/>
  <c r="I88" i="12"/>
  <c r="C88" i="12"/>
  <c r="I87" i="12"/>
  <c r="I86" i="12"/>
  <c r="C86" i="12"/>
  <c r="D86" i="12"/>
  <c r="C85" i="12"/>
  <c r="D85" i="12"/>
  <c r="C83" i="12"/>
  <c r="I82" i="12"/>
  <c r="C82" i="12"/>
  <c r="I81" i="12"/>
  <c r="C79" i="12"/>
  <c r="I78" i="12"/>
  <c r="C78" i="12"/>
  <c r="I77" i="12"/>
  <c r="I75" i="12"/>
  <c r="I74" i="12"/>
  <c r="C74" i="12"/>
  <c r="I73" i="12"/>
  <c r="I71" i="12"/>
  <c r="I70" i="12"/>
  <c r="C70" i="12"/>
  <c r="I69" i="12"/>
  <c r="I68" i="12"/>
  <c r="C68" i="12"/>
  <c r="I67" i="12"/>
  <c r="I65" i="12"/>
  <c r="C64" i="12"/>
  <c r="I63" i="12"/>
  <c r="C61" i="12"/>
  <c r="D61" i="12"/>
  <c r="I60" i="12"/>
  <c r="C60" i="12"/>
  <c r="C59" i="12"/>
  <c r="C57" i="12"/>
  <c r="I56" i="12"/>
  <c r="C56" i="12"/>
  <c r="C55" i="12"/>
  <c r="D55" i="12" s="1"/>
  <c r="I53" i="12"/>
  <c r="C50" i="12"/>
  <c r="I49" i="12"/>
  <c r="C46" i="12"/>
  <c r="I45" i="12"/>
  <c r="C42" i="12"/>
  <c r="I41" i="12"/>
  <c r="C38" i="12"/>
  <c r="D38" i="12"/>
  <c r="I37" i="12"/>
  <c r="I33" i="12"/>
  <c r="I27" i="12"/>
  <c r="C26" i="12"/>
  <c r="I25" i="12"/>
  <c r="C20" i="12"/>
  <c r="D20" i="12"/>
  <c r="I19" i="12"/>
  <c r="I15" i="12"/>
  <c r="O42" i="7"/>
  <c r="O26" i="7"/>
  <c r="O90" i="7"/>
  <c r="O31" i="7"/>
  <c r="O95" i="7"/>
  <c r="O58" i="7"/>
  <c r="O122" i="7"/>
  <c r="O63" i="7"/>
  <c r="O127" i="7"/>
  <c r="O53" i="9"/>
  <c r="O61" i="9"/>
  <c r="O69" i="9"/>
  <c r="O76" i="9"/>
  <c r="O81" i="9"/>
  <c r="O89" i="9"/>
  <c r="O97" i="9"/>
  <c r="O105" i="9"/>
  <c r="O113" i="9"/>
  <c r="R114" i="9" s="1"/>
  <c r="O128" i="9"/>
  <c r="O17" i="9"/>
  <c r="O33" i="9"/>
  <c r="O49" i="9"/>
  <c r="O26" i="9"/>
  <c r="O42" i="9"/>
  <c r="O48" i="9"/>
  <c r="O40" i="9"/>
  <c r="O32" i="9"/>
  <c r="O24" i="9"/>
  <c r="O16" i="9"/>
  <c r="O47" i="9"/>
  <c r="O39" i="9"/>
  <c r="O31" i="9"/>
  <c r="O23" i="9"/>
  <c r="O15" i="9"/>
  <c r="O130" i="9"/>
  <c r="O124" i="9"/>
  <c r="O117" i="9"/>
  <c r="O111" i="9"/>
  <c r="O103" i="9"/>
  <c r="O95" i="9"/>
  <c r="O87" i="9"/>
  <c r="O79" i="9"/>
  <c r="O71" i="9"/>
  <c r="O67" i="9"/>
  <c r="O63" i="9"/>
  <c r="O59" i="9"/>
  <c r="R52" i="9" s="1"/>
  <c r="O55" i="9"/>
  <c r="O136" i="9"/>
  <c r="O133" i="9"/>
  <c r="O127" i="9"/>
  <c r="O123" i="9"/>
  <c r="O118" i="9"/>
  <c r="O114" i="9"/>
  <c r="O110" i="9"/>
  <c r="O106" i="9"/>
  <c r="O102" i="9"/>
  <c r="O98" i="9"/>
  <c r="O94" i="9"/>
  <c r="R93" i="9" s="1"/>
  <c r="O90" i="9"/>
  <c r="O86" i="9"/>
  <c r="O82" i="9"/>
  <c r="O78" i="9"/>
  <c r="R79" i="9" s="1"/>
  <c r="O63" i="10"/>
  <c r="O80" i="10"/>
  <c r="O89" i="10"/>
  <c r="O93" i="10"/>
  <c r="O100" i="10"/>
  <c r="O108" i="10"/>
  <c r="O113" i="10"/>
  <c r="O125" i="10"/>
  <c r="O58" i="10"/>
  <c r="O60" i="10"/>
  <c r="O83" i="10"/>
  <c r="O96" i="10"/>
  <c r="O101" i="10"/>
  <c r="O112" i="10"/>
  <c r="O119" i="10"/>
  <c r="O121" i="10"/>
  <c r="O133" i="10"/>
  <c r="O18" i="10"/>
  <c r="O26" i="10"/>
  <c r="O42" i="10"/>
  <c r="O52" i="10"/>
  <c r="O21" i="10"/>
  <c r="O37" i="10"/>
  <c r="O73" i="9"/>
  <c r="O37" i="9"/>
  <c r="O122" i="12"/>
  <c r="O39" i="10"/>
  <c r="O23" i="10"/>
  <c r="O32" i="10"/>
  <c r="O16" i="10"/>
  <c r="O131" i="10"/>
  <c r="O88" i="10"/>
  <c r="O86" i="10"/>
  <c r="O56" i="10"/>
  <c r="O51" i="10"/>
  <c r="O27" i="10"/>
  <c r="O50" i="10"/>
  <c r="O20" i="10"/>
  <c r="O122" i="10"/>
  <c r="O115" i="10"/>
  <c r="O103" i="10"/>
  <c r="O74" i="10"/>
  <c r="O72" i="10"/>
  <c r="O70" i="10"/>
  <c r="O68" i="10"/>
  <c r="O62" i="10"/>
  <c r="J130" i="7"/>
  <c r="O57" i="9"/>
  <c r="O52" i="9"/>
  <c r="O68" i="9"/>
  <c r="O29" i="9"/>
  <c r="O22" i="9"/>
  <c r="O60" i="9"/>
  <c r="O121" i="9"/>
  <c r="O129" i="9"/>
  <c r="O45" i="9"/>
  <c r="O38" i="9"/>
  <c r="O18" i="12"/>
  <c r="O31" i="12"/>
  <c r="O55" i="12"/>
  <c r="O134" i="12"/>
  <c r="O73" i="12"/>
  <c r="O33" i="12"/>
  <c r="C18" i="12"/>
  <c r="I17" i="12"/>
  <c r="C16" i="12"/>
  <c r="D16" i="12" s="1"/>
  <c r="Q34" i="13"/>
  <c r="D33" i="13"/>
  <c r="D32" i="13"/>
  <c r="D54" i="10"/>
  <c r="P135" i="12"/>
  <c r="J136" i="13"/>
  <c r="K136" i="13"/>
  <c r="L136" i="13"/>
  <c r="D94" i="13"/>
  <c r="O36" i="9"/>
  <c r="O20" i="9"/>
  <c r="O43" i="9"/>
  <c r="O27" i="9"/>
  <c r="O135" i="9"/>
  <c r="O122" i="9"/>
  <c r="O107" i="9"/>
  <c r="O91" i="9"/>
  <c r="O74" i="9"/>
  <c r="O66" i="9"/>
  <c r="O58" i="9"/>
  <c r="O134" i="9"/>
  <c r="O126" i="9"/>
  <c r="O115" i="9"/>
  <c r="O108" i="9"/>
  <c r="O100" i="9"/>
  <c r="O92" i="9"/>
  <c r="O84" i="9"/>
  <c r="O75" i="9"/>
  <c r="O21" i="9"/>
  <c r="O46" i="9"/>
  <c r="J131" i="7"/>
  <c r="Q79" i="12"/>
  <c r="Q130" i="7"/>
  <c r="Q135" i="12"/>
  <c r="Q133" i="12"/>
  <c r="P110" i="12"/>
  <c r="D57" i="13"/>
  <c r="P111" i="10"/>
  <c r="P91" i="10"/>
  <c r="I36" i="10"/>
  <c r="C36" i="10"/>
  <c r="D36" i="10" s="1"/>
  <c r="I21" i="10"/>
  <c r="J21" i="10"/>
  <c r="D113" i="9"/>
  <c r="J111" i="9"/>
  <c r="D97" i="9"/>
  <c r="R72" i="9"/>
  <c r="J64" i="9"/>
  <c r="D64" i="9"/>
  <c r="J133" i="12"/>
  <c r="J136" i="7"/>
  <c r="P48" i="10"/>
  <c r="P18" i="10"/>
  <c r="Q61" i="12"/>
  <c r="J71" i="13"/>
  <c r="J67" i="13"/>
  <c r="D67" i="13"/>
  <c r="J51" i="13"/>
  <c r="Q50" i="13"/>
  <c r="Q107" i="7"/>
  <c r="J90" i="7"/>
  <c r="C81" i="9"/>
  <c r="D81" i="9"/>
  <c r="C66" i="9"/>
  <c r="D66" i="9" s="1"/>
  <c r="I62" i="9"/>
  <c r="J62" i="9"/>
  <c r="C38" i="9"/>
  <c r="C24" i="13"/>
  <c r="J60" i="12"/>
  <c r="C36" i="12"/>
  <c r="D36" i="12" s="1"/>
  <c r="H33" i="7"/>
  <c r="J33" i="7" s="1"/>
  <c r="Q115" i="10"/>
  <c r="P115" i="10"/>
  <c r="J113" i="12"/>
  <c r="J136" i="12"/>
  <c r="J25" i="13"/>
  <c r="P23" i="13"/>
  <c r="Q117" i="7"/>
  <c r="I15" i="7"/>
  <c r="I30" i="7"/>
  <c r="I32" i="7"/>
  <c r="C35" i="7"/>
  <c r="I45" i="7"/>
  <c r="I46" i="7"/>
  <c r="I48" i="7"/>
  <c r="I49" i="7"/>
  <c r="C50" i="7"/>
  <c r="C51" i="7"/>
  <c r="D51" i="7" s="1"/>
  <c r="C52" i="7"/>
  <c r="D52" i="7" s="1"/>
  <c r="Q135" i="10"/>
  <c r="P135" i="10"/>
  <c r="Q131" i="10"/>
  <c r="P131" i="10"/>
  <c r="Q127" i="10"/>
  <c r="P127" i="10"/>
  <c r="J128" i="12"/>
  <c r="J74" i="7"/>
  <c r="Q113" i="12"/>
  <c r="J135" i="13"/>
  <c r="J133" i="13"/>
  <c r="P131" i="13"/>
  <c r="P115" i="13"/>
  <c r="Q42" i="13"/>
  <c r="Q106" i="7"/>
  <c r="R106" i="7" s="1"/>
  <c r="S106" i="7" s="1"/>
  <c r="P87" i="10"/>
  <c r="I71" i="10"/>
  <c r="C71" i="10"/>
  <c r="D71" i="10"/>
  <c r="I69" i="10"/>
  <c r="J69" i="10" s="1"/>
  <c r="C69" i="10"/>
  <c r="P67" i="10"/>
  <c r="I65" i="10"/>
  <c r="C65" i="10"/>
  <c r="D65" i="10"/>
  <c r="I62" i="10"/>
  <c r="J62" i="10"/>
  <c r="C62" i="10"/>
  <c r="I58" i="10"/>
  <c r="C58" i="10"/>
  <c r="D58" i="10" s="1"/>
  <c r="I56" i="10"/>
  <c r="C56" i="10"/>
  <c r="D56" i="10" s="1"/>
  <c r="P52" i="10"/>
  <c r="I51" i="10"/>
  <c r="C51" i="10"/>
  <c r="D51" i="10" s="1"/>
  <c r="I49" i="10"/>
  <c r="J49" i="10"/>
  <c r="C49" i="10"/>
  <c r="I45" i="10"/>
  <c r="C45" i="10"/>
  <c r="D45" i="10" s="1"/>
  <c r="I41" i="10"/>
  <c r="C41" i="10"/>
  <c r="D41" i="10" s="1"/>
  <c r="I39" i="10"/>
  <c r="J39" i="10" s="1"/>
  <c r="C39" i="10"/>
  <c r="D39" i="10" s="1"/>
  <c r="I38" i="10"/>
  <c r="C38" i="10"/>
  <c r="I33" i="10"/>
  <c r="C33" i="10"/>
  <c r="I31" i="10"/>
  <c r="J31" i="10" s="1"/>
  <c r="C31" i="10"/>
  <c r="I30" i="10"/>
  <c r="C30" i="10"/>
  <c r="P26" i="10"/>
  <c r="I25" i="10"/>
  <c r="C25" i="10"/>
  <c r="D25" i="10"/>
  <c r="C24" i="10"/>
  <c r="D24" i="10" s="1"/>
  <c r="I68" i="9"/>
  <c r="C68" i="9"/>
  <c r="I66" i="9"/>
  <c r="J66" i="9"/>
  <c r="C62" i="9"/>
  <c r="D62" i="9" s="1"/>
  <c r="I52" i="9"/>
  <c r="J52" i="9"/>
  <c r="C52" i="9"/>
  <c r="C44" i="9"/>
  <c r="C34" i="9"/>
  <c r="C23" i="9"/>
  <c r="E136" i="10"/>
  <c r="F136" i="10"/>
  <c r="R62" i="9"/>
  <c r="J30" i="7"/>
  <c r="J33" i="10"/>
  <c r="J65" i="10"/>
  <c r="K135" i="9"/>
  <c r="L135" i="9" s="1"/>
  <c r="D135" i="13"/>
  <c r="D128" i="13"/>
  <c r="D123" i="13"/>
  <c r="Q97" i="13"/>
  <c r="P57" i="13"/>
  <c r="P17" i="13"/>
  <c r="Q132" i="7"/>
  <c r="D98" i="7"/>
  <c r="Q57" i="7"/>
  <c r="R57" i="7" s="1"/>
  <c r="S57" i="7" s="1"/>
  <c r="D57" i="7"/>
  <c r="Q49" i="7"/>
  <c r="P119" i="10"/>
  <c r="K129" i="9"/>
  <c r="L129" i="9" s="1"/>
  <c r="P94" i="12"/>
  <c r="P92" i="12"/>
  <c r="P53" i="13"/>
  <c r="D117" i="7"/>
  <c r="Q113" i="7"/>
  <c r="D113" i="7"/>
  <c r="J103" i="9"/>
  <c r="D35" i="13"/>
  <c r="P71" i="10"/>
  <c r="D134" i="13"/>
  <c r="D133" i="13"/>
  <c r="Q107" i="12"/>
  <c r="Q101" i="12"/>
  <c r="P101" i="12"/>
  <c r="H101" i="12"/>
  <c r="J101" i="12" s="1"/>
  <c r="P67" i="12"/>
  <c r="Q57" i="12"/>
  <c r="P57" i="12"/>
  <c r="H41" i="12"/>
  <c r="J41" i="12" s="1"/>
  <c r="Q41" i="12"/>
  <c r="Q68" i="7"/>
  <c r="P68" i="7"/>
  <c r="P109" i="9"/>
  <c r="D101" i="12"/>
  <c r="D103" i="9"/>
  <c r="H68" i="7"/>
  <c r="J68" i="7" s="1"/>
  <c r="H123" i="12"/>
  <c r="J123" i="12" s="1"/>
  <c r="Q123" i="12"/>
  <c r="H109" i="12"/>
  <c r="J109" i="12" s="1"/>
  <c r="Q109" i="12"/>
  <c r="H87" i="12"/>
  <c r="J87" i="12" s="1"/>
  <c r="P87" i="12"/>
  <c r="Q87" i="12"/>
  <c r="H21" i="12"/>
  <c r="J21" i="12" s="1"/>
  <c r="Q29" i="13"/>
  <c r="R48" i="13" s="1"/>
  <c r="P29" i="13"/>
  <c r="P72" i="7"/>
  <c r="Q72" i="7"/>
  <c r="H72" i="7"/>
  <c r="J72" i="7" s="1"/>
  <c r="Q112" i="9"/>
  <c r="D57" i="12"/>
  <c r="D80" i="12"/>
  <c r="D89" i="9"/>
  <c r="D68" i="7"/>
  <c r="P121" i="10"/>
  <c r="P50" i="10"/>
  <c r="D56" i="12"/>
  <c r="D98" i="12"/>
  <c r="D123" i="12"/>
  <c r="D106" i="7"/>
  <c r="D126" i="13"/>
  <c r="P56" i="12"/>
  <c r="Q23" i="10"/>
  <c r="P119" i="12"/>
  <c r="H119" i="12"/>
  <c r="Q102" i="12"/>
  <c r="P102" i="12"/>
  <c r="P45" i="12"/>
  <c r="Q45" i="12"/>
  <c r="H45" i="12"/>
  <c r="J45" i="12" s="1"/>
  <c r="H99" i="7"/>
  <c r="J99" i="7" s="1"/>
  <c r="D99" i="7"/>
  <c r="H67" i="7"/>
  <c r="J67" i="7" s="1"/>
  <c r="Q67" i="7"/>
  <c r="P59" i="7"/>
  <c r="D121" i="9"/>
  <c r="P121" i="9"/>
  <c r="P72" i="9"/>
  <c r="S72" i="9" s="1"/>
  <c r="D72" i="9"/>
  <c r="P21" i="9"/>
  <c r="D21" i="9"/>
  <c r="H95" i="12"/>
  <c r="Q95" i="12"/>
  <c r="P95" i="12"/>
  <c r="Q58" i="13"/>
  <c r="R77" i="13" s="1"/>
  <c r="D58" i="13"/>
  <c r="H18" i="7"/>
  <c r="J18" i="7" s="1"/>
  <c r="Q61" i="10"/>
  <c r="P28" i="10"/>
  <c r="Q28" i="10"/>
  <c r="R28" i="10" s="1"/>
  <c r="D23" i="10"/>
  <c r="H106" i="12"/>
  <c r="Q106" i="12"/>
  <c r="H80" i="12"/>
  <c r="J80" i="12" s="1"/>
  <c r="P80" i="12"/>
  <c r="P18" i="12"/>
  <c r="P35" i="13"/>
  <c r="H127" i="7"/>
  <c r="J127" i="7" s="1"/>
  <c r="P127" i="7"/>
  <c r="P106" i="7"/>
  <c r="H106" i="7"/>
  <c r="H49" i="7"/>
  <c r="J49" i="7" s="1"/>
  <c r="P49" i="7"/>
  <c r="D49" i="7"/>
  <c r="P28" i="7"/>
  <c r="P20" i="7"/>
  <c r="D20" i="7"/>
  <c r="J66" i="10"/>
  <c r="D72" i="7"/>
  <c r="D18" i="7"/>
  <c r="P41" i="12"/>
  <c r="Q20" i="7"/>
  <c r="H114" i="12"/>
  <c r="P114" i="12"/>
  <c r="Q72" i="12"/>
  <c r="H72" i="12"/>
  <c r="J72" i="12" s="1"/>
  <c r="Q52" i="12"/>
  <c r="H49" i="12"/>
  <c r="Q49" i="12"/>
  <c r="P49" i="12"/>
  <c r="H17" i="12"/>
  <c r="J17" i="12" s="1"/>
  <c r="P17" i="12"/>
  <c r="P126" i="13"/>
  <c r="Q126" i="13"/>
  <c r="Q125" i="13"/>
  <c r="P125" i="13"/>
  <c r="P124" i="13"/>
  <c r="Q124" i="13"/>
  <c r="D124" i="13"/>
  <c r="P122" i="13"/>
  <c r="Q122" i="13"/>
  <c r="D122" i="13"/>
  <c r="Q65" i="13"/>
  <c r="D65" i="13"/>
  <c r="P98" i="7"/>
  <c r="Q98" i="7"/>
  <c r="P64" i="10"/>
  <c r="Q64" i="10"/>
  <c r="P96" i="9"/>
  <c r="D96" i="9"/>
  <c r="Q91" i="9"/>
  <c r="J91" i="9"/>
  <c r="D28" i="12"/>
  <c r="J57" i="12"/>
  <c r="D29" i="13"/>
  <c r="J74" i="13"/>
  <c r="P47" i="7"/>
  <c r="H122" i="7"/>
  <c r="Q25" i="7"/>
  <c r="H55" i="12"/>
  <c r="J55" i="12" s="1"/>
  <c r="P55" i="12"/>
  <c r="P39" i="12"/>
  <c r="Q39" i="12"/>
  <c r="J29" i="10"/>
  <c r="D87" i="12"/>
  <c r="D48" i="10"/>
  <c r="Q63" i="12"/>
  <c r="P92" i="13"/>
  <c r="Q92" i="13"/>
  <c r="P66" i="13"/>
  <c r="P102" i="7"/>
  <c r="P94" i="7"/>
  <c r="H29" i="7"/>
  <c r="J29" i="7" s="1"/>
  <c r="Q15" i="13"/>
  <c r="P15" i="13"/>
  <c r="D127" i="7"/>
  <c r="D88" i="7"/>
  <c r="H35" i="7"/>
  <c r="J35" i="7" s="1"/>
  <c r="D120" i="10"/>
  <c r="J43" i="10"/>
  <c r="D59" i="13"/>
  <c r="J43" i="13"/>
  <c r="D30" i="13"/>
  <c r="D47" i="7"/>
  <c r="Q91" i="12"/>
  <c r="H91" i="12"/>
  <c r="P91" i="12"/>
  <c r="D91" i="12"/>
  <c r="H88" i="12"/>
  <c r="J88" i="12" s="1"/>
  <c r="P88" i="12"/>
  <c r="Q88" i="12"/>
  <c r="D88" i="12"/>
  <c r="D68" i="12"/>
  <c r="Q26" i="12"/>
  <c r="P26" i="12"/>
  <c r="D130" i="13"/>
  <c r="P130" i="13"/>
  <c r="Q130" i="13"/>
  <c r="Q95" i="13"/>
  <c r="D95" i="13"/>
  <c r="P95" i="13"/>
  <c r="P14" i="13"/>
  <c r="Q14" i="13"/>
  <c r="O25" i="13"/>
  <c r="O73" i="13"/>
  <c r="O98" i="13"/>
  <c r="O120" i="13"/>
  <c r="O36" i="13"/>
  <c r="O48" i="13"/>
  <c r="O105" i="13"/>
  <c r="O69" i="13"/>
  <c r="O51" i="13"/>
  <c r="O76" i="13"/>
  <c r="O106" i="13"/>
  <c r="O125" i="13"/>
  <c r="O40" i="13"/>
  <c r="O77" i="13"/>
  <c r="O117" i="13"/>
  <c r="O65" i="13"/>
  <c r="O24" i="13"/>
  <c r="O23" i="13"/>
  <c r="O115" i="13"/>
  <c r="O46" i="13"/>
  <c r="O18" i="13"/>
  <c r="O27" i="13"/>
  <c r="O41" i="13"/>
  <c r="O60" i="13"/>
  <c r="O78" i="13"/>
  <c r="O92" i="13"/>
  <c r="O108" i="13"/>
  <c r="O129" i="13"/>
  <c r="O17" i="13"/>
  <c r="O133" i="13"/>
  <c r="O118" i="13"/>
  <c r="O99" i="13"/>
  <c r="O84" i="13"/>
  <c r="O67" i="13"/>
  <c r="O53" i="13"/>
  <c r="O30" i="13"/>
  <c r="O56" i="13"/>
  <c r="O109" i="13"/>
  <c r="O49" i="13"/>
  <c r="O39" i="13"/>
  <c r="O123" i="13"/>
  <c r="O102" i="13"/>
  <c r="O74" i="13"/>
  <c r="O80" i="13"/>
  <c r="O19" i="13"/>
  <c r="O86" i="13"/>
  <c r="O61" i="13"/>
  <c r="O29" i="13"/>
  <c r="O50" i="13"/>
  <c r="O64" i="13"/>
  <c r="O83" i="13"/>
  <c r="O96" i="13"/>
  <c r="O112" i="13"/>
  <c r="O132" i="13"/>
  <c r="O44" i="13"/>
  <c r="O33" i="13"/>
  <c r="O68" i="13"/>
  <c r="O100" i="13"/>
  <c r="O134" i="13"/>
  <c r="O130" i="13"/>
  <c r="O107" i="13"/>
  <c r="O87" i="13"/>
  <c r="O63" i="13"/>
  <c r="O38" i="13"/>
  <c r="O20" i="13"/>
  <c r="O52" i="13"/>
  <c r="O15" i="13"/>
  <c r="O91" i="13"/>
  <c r="O43" i="13"/>
  <c r="O116" i="13"/>
  <c r="O90" i="13"/>
  <c r="O93" i="13"/>
  <c r="O97" i="13"/>
  <c r="O37" i="13"/>
  <c r="O72" i="13"/>
  <c r="O104" i="13"/>
  <c r="O136" i="13"/>
  <c r="O127" i="13"/>
  <c r="O103" i="13"/>
  <c r="O82" i="13"/>
  <c r="O59" i="13"/>
  <c r="O34" i="13"/>
  <c r="O62" i="13"/>
  <c r="O131" i="13"/>
  <c r="O81" i="13"/>
  <c r="O35" i="13"/>
  <c r="O114" i="13"/>
  <c r="O79" i="13"/>
  <c r="O113" i="13"/>
  <c r="O54" i="13"/>
  <c r="O119" i="13"/>
  <c r="O111" i="13"/>
  <c r="O71" i="13"/>
  <c r="O22" i="13"/>
  <c r="O66" i="13"/>
  <c r="O101" i="13"/>
  <c r="O126" i="13"/>
  <c r="O128" i="13"/>
  <c r="O21" i="13"/>
  <c r="O85" i="13"/>
  <c r="O135" i="13"/>
  <c r="O89" i="13"/>
  <c r="O42" i="13"/>
  <c r="O45" i="13"/>
  <c r="O94" i="13"/>
  <c r="O124" i="13"/>
  <c r="O16" i="13"/>
  <c r="O57" i="13"/>
  <c r="O26" i="13"/>
  <c r="O47" i="13"/>
  <c r="O32" i="13"/>
  <c r="O14" i="13"/>
  <c r="O121" i="13"/>
  <c r="O28" i="13"/>
  <c r="O70" i="13"/>
  <c r="O31" i="13"/>
  <c r="O55" i="13"/>
  <c r="O88" i="13"/>
  <c r="O75" i="13"/>
  <c r="R26" i="13" s="1"/>
  <c r="O122" i="13"/>
  <c r="O110" i="13"/>
  <c r="O58" i="13"/>
  <c r="O95" i="13"/>
  <c r="D101" i="7"/>
  <c r="H101" i="7"/>
  <c r="P101" i="7"/>
  <c r="Q101" i="7"/>
  <c r="Q77" i="7"/>
  <c r="R77" i="7" s="1"/>
  <c r="S77" i="7" s="1"/>
  <c r="P77" i="7"/>
  <c r="D77" i="7"/>
  <c r="H77" i="7"/>
  <c r="J77" i="7"/>
  <c r="H41" i="7"/>
  <c r="J41" i="7" s="1"/>
  <c r="P41" i="7"/>
  <c r="Q41" i="7"/>
  <c r="R41" i="7" s="1"/>
  <c r="D41" i="7"/>
  <c r="H27" i="7"/>
  <c r="J27" i="7" s="1"/>
  <c r="Q27" i="7"/>
  <c r="D27" i="7"/>
  <c r="P27" i="7"/>
  <c r="H17" i="7"/>
  <c r="J17" i="7" s="1"/>
  <c r="D17" i="7"/>
  <c r="Q17" i="7"/>
  <c r="P17" i="7"/>
  <c r="P130" i="10"/>
  <c r="Q130" i="10"/>
  <c r="D130" i="10"/>
  <c r="P128" i="10"/>
  <c r="Q128" i="10"/>
  <c r="D128" i="10"/>
  <c r="P124" i="10"/>
  <c r="D122" i="10"/>
  <c r="P122" i="10"/>
  <c r="Q122" i="10"/>
  <c r="P49" i="10"/>
  <c r="Q49" i="10"/>
  <c r="R49" i="10" s="1"/>
  <c r="D49" i="10"/>
  <c r="Q46" i="10"/>
  <c r="D46" i="10"/>
  <c r="P46" i="10"/>
  <c r="P39" i="10"/>
  <c r="Q39" i="10"/>
  <c r="P19" i="10"/>
  <c r="Q19" i="10"/>
  <c r="R19" i="10" s="1"/>
  <c r="D19" i="10"/>
  <c r="Q63" i="9"/>
  <c r="J63" i="9"/>
  <c r="Q59" i="9"/>
  <c r="J59" i="9"/>
  <c r="Q55" i="9"/>
  <c r="J55" i="9"/>
  <c r="Q51" i="9"/>
  <c r="R51" i="9" s="1"/>
  <c r="S51" i="9" s="1"/>
  <c r="J51" i="9"/>
  <c r="K135" i="13"/>
  <c r="L135" i="13"/>
  <c r="K134" i="13"/>
  <c r="L134" i="13"/>
  <c r="Q77" i="12"/>
  <c r="P77" i="12"/>
  <c r="H77" i="12"/>
  <c r="J77" i="12" s="1"/>
  <c r="H34" i="12"/>
  <c r="J34" i="12" s="1"/>
  <c r="Q34" i="12"/>
  <c r="D34" i="12"/>
  <c r="P34" i="12"/>
  <c r="R135" i="9"/>
  <c r="S135" i="9" s="1"/>
  <c r="R131" i="9"/>
  <c r="S131" i="9" s="1"/>
  <c r="R80" i="9"/>
  <c r="R117" i="9"/>
  <c r="R129" i="9"/>
  <c r="S129" i="9" s="1"/>
  <c r="R110" i="9"/>
  <c r="S110" i="9" s="1"/>
  <c r="R111" i="9"/>
  <c r="R87" i="9"/>
  <c r="R116" i="9"/>
  <c r="R88" i="9"/>
  <c r="R77" i="9"/>
  <c r="R75" i="9"/>
  <c r="R103" i="9"/>
  <c r="S103" i="9"/>
  <c r="O77" i="12"/>
  <c r="O104" i="12"/>
  <c r="O131" i="12"/>
  <c r="O56" i="12"/>
  <c r="O85" i="12"/>
  <c r="O111" i="12"/>
  <c r="O14" i="12"/>
  <c r="O69" i="12"/>
  <c r="O126" i="12"/>
  <c r="O22" i="12"/>
  <c r="O114" i="12"/>
  <c r="O88" i="12"/>
  <c r="O61" i="12"/>
  <c r="O26" i="12"/>
  <c r="O129" i="12"/>
  <c r="O115" i="12"/>
  <c r="O102" i="12"/>
  <c r="O89" i="12"/>
  <c r="O75" i="12"/>
  <c r="O90" i="12"/>
  <c r="O30" i="12"/>
  <c r="O17" i="12"/>
  <c r="O46" i="12"/>
  <c r="O135" i="12"/>
  <c r="O101" i="12"/>
  <c r="O67" i="12"/>
  <c r="O50" i="12"/>
  <c r="O136" i="12"/>
  <c r="O120" i="12"/>
  <c r="O100" i="12"/>
  <c r="O82" i="12"/>
  <c r="O66" i="12"/>
  <c r="O21" i="12"/>
  <c r="O41" i="12"/>
  <c r="O49" i="12"/>
  <c r="O60" i="12"/>
  <c r="O79" i="12"/>
  <c r="O98" i="12"/>
  <c r="O125" i="12"/>
  <c r="O16" i="12"/>
  <c r="O48" i="12"/>
  <c r="O57" i="12"/>
  <c r="O74" i="12"/>
  <c r="O95" i="12"/>
  <c r="R105" i="12" s="1"/>
  <c r="O117" i="12"/>
  <c r="O20" i="12"/>
  <c r="O19" i="12"/>
  <c r="O64" i="12"/>
  <c r="O128" i="12"/>
  <c r="O92" i="12"/>
  <c r="O23" i="12"/>
  <c r="O42" i="12"/>
  <c r="O132" i="12"/>
  <c r="O113" i="12"/>
  <c r="O97" i="12"/>
  <c r="O78" i="12"/>
  <c r="O62" i="12"/>
  <c r="O35" i="12"/>
  <c r="O43" i="12"/>
  <c r="O51" i="12"/>
  <c r="O63" i="12"/>
  <c r="O80" i="12"/>
  <c r="O103" i="12"/>
  <c r="O130" i="12"/>
  <c r="O24" i="12"/>
  <c r="O27" i="12"/>
  <c r="O58" i="12"/>
  <c r="O86" i="12"/>
  <c r="O96" i="12"/>
  <c r="O118" i="12"/>
  <c r="O28" i="12"/>
  <c r="O109" i="12"/>
  <c r="O127" i="12"/>
  <c r="O91" i="12"/>
  <c r="O59" i="12"/>
  <c r="O45" i="12"/>
  <c r="O71" i="12"/>
  <c r="O107" i="12"/>
  <c r="O133" i="12"/>
  <c r="O25" i="12"/>
  <c r="O93" i="12"/>
  <c r="O119" i="12"/>
  <c r="O52" i="12"/>
  <c r="O99" i="12"/>
  <c r="O38" i="12"/>
  <c r="O72" i="12"/>
  <c r="O34" i="12"/>
  <c r="O110" i="12"/>
  <c r="O70" i="12"/>
  <c r="O37" i="12"/>
  <c r="O53" i="12"/>
  <c r="O83" i="12"/>
  <c r="O121" i="12"/>
  <c r="O32" i="12"/>
  <c r="O65" i="12"/>
  <c r="O105" i="12"/>
  <c r="O36" i="12"/>
  <c r="O116" i="12"/>
  <c r="O106" i="12"/>
  <c r="O39" i="12"/>
  <c r="O84" i="12"/>
  <c r="O40" i="12"/>
  <c r="O112" i="12"/>
  <c r="O54" i="12"/>
  <c r="O87" i="12"/>
  <c r="O47" i="12"/>
  <c r="O108" i="12"/>
  <c r="O29" i="12"/>
  <c r="O15" i="12"/>
  <c r="O81" i="12"/>
  <c r="O123" i="12"/>
  <c r="O76" i="12"/>
  <c r="O94" i="12"/>
  <c r="O68" i="12"/>
  <c r="O124" i="12"/>
  <c r="O44" i="12"/>
  <c r="R36" i="12" s="1"/>
  <c r="R83" i="9"/>
  <c r="R106" i="9"/>
  <c r="S106" i="9" s="1"/>
  <c r="R130" i="9"/>
  <c r="S130" i="9" s="1"/>
  <c r="E134" i="9"/>
  <c r="F134" i="9" s="1"/>
  <c r="D66" i="12"/>
  <c r="Q24" i="12"/>
  <c r="P24" i="12"/>
  <c r="H24" i="12"/>
  <c r="J24" i="12" s="1"/>
  <c r="P16" i="12"/>
  <c r="Q16" i="12"/>
  <c r="H16" i="12"/>
  <c r="J16" i="12" s="1"/>
  <c r="P116" i="10"/>
  <c r="Q116" i="10"/>
  <c r="J101" i="10"/>
  <c r="Q58" i="9"/>
  <c r="R58" i="9" s="1"/>
  <c r="S58" i="9" s="1"/>
  <c r="J58" i="9"/>
  <c r="Q54" i="9"/>
  <c r="R54" i="9" s="1"/>
  <c r="J54" i="9"/>
  <c r="Q50" i="9"/>
  <c r="R50" i="9" s="1"/>
  <c r="J50" i="9"/>
  <c r="O43" i="10"/>
  <c r="O71" i="10"/>
  <c r="R70" i="10" s="1"/>
  <c r="O114" i="10"/>
  <c r="O28" i="10"/>
  <c r="O53" i="10"/>
  <c r="O99" i="10"/>
  <c r="O40" i="10"/>
  <c r="O25" i="10"/>
  <c r="O30" i="10"/>
  <c r="O123" i="10"/>
  <c r="O105" i="10"/>
  <c r="O77" i="10"/>
  <c r="O128" i="10"/>
  <c r="O106" i="10"/>
  <c r="O92" i="10"/>
  <c r="O61" i="10"/>
  <c r="O65" i="10"/>
  <c r="O73" i="10"/>
  <c r="O116" i="10"/>
  <c r="O44" i="10"/>
  <c r="O55" i="10"/>
  <c r="O130" i="10"/>
  <c r="O15" i="10"/>
  <c r="O17" i="10"/>
  <c r="O22" i="10"/>
  <c r="R23" i="10" s="1"/>
  <c r="S23" i="10" s="1"/>
  <c r="O120" i="10"/>
  <c r="O97" i="10"/>
  <c r="O59" i="10"/>
  <c r="O126" i="10"/>
  <c r="O102" i="10"/>
  <c r="O90" i="10"/>
  <c r="O49" i="10"/>
  <c r="O67" i="10"/>
  <c r="O134" i="10"/>
  <c r="O78" i="10"/>
  <c r="O31" i="10"/>
  <c r="O38" i="10"/>
  <c r="O111" i="10"/>
  <c r="O94" i="10"/>
  <c r="O57" i="10"/>
  <c r="O91" i="10"/>
  <c r="O95" i="10"/>
  <c r="O104" i="10"/>
  <c r="O127" i="10"/>
  <c r="O79" i="10"/>
  <c r="O109" i="10"/>
  <c r="O124" i="10"/>
  <c r="O34" i="10"/>
  <c r="O29" i="10"/>
  <c r="O46" i="10"/>
  <c r="O107" i="10"/>
  <c r="O54" i="10"/>
  <c r="O36" i="10"/>
  <c r="O135" i="10"/>
  <c r="O76" i="10"/>
  <c r="O66" i="10"/>
  <c r="O69" i="10"/>
  <c r="O136" i="10"/>
  <c r="O87" i="10"/>
  <c r="O41" i="10"/>
  <c r="O14" i="10"/>
  <c r="O84" i="10"/>
  <c r="O117" i="10"/>
  <c r="O85" i="10"/>
  <c r="J130" i="12"/>
  <c r="H124" i="12"/>
  <c r="J124" i="12" s="1"/>
  <c r="Q124" i="12"/>
  <c r="R134" i="12" s="1"/>
  <c r="P124" i="12"/>
  <c r="H90" i="12"/>
  <c r="J90" i="12" s="1"/>
  <c r="H79" i="12"/>
  <c r="D79" i="12"/>
  <c r="H76" i="12"/>
  <c r="J76" i="12" s="1"/>
  <c r="Q76" i="12"/>
  <c r="P76" i="12"/>
  <c r="H36" i="12"/>
  <c r="J36" i="12" s="1"/>
  <c r="Q36" i="12"/>
  <c r="P36" i="12"/>
  <c r="P28" i="12"/>
  <c r="H28" i="12"/>
  <c r="J28" i="12" s="1"/>
  <c r="Q28" i="12"/>
  <c r="H64" i="12"/>
  <c r="J64" i="12" s="1"/>
  <c r="Q64" i="12"/>
  <c r="Q30" i="12"/>
  <c r="J30" i="12"/>
  <c r="P30" i="12"/>
  <c r="D30" i="12"/>
  <c r="O111" i="7"/>
  <c r="O106" i="7"/>
  <c r="O30" i="7"/>
  <c r="O62" i="7"/>
  <c r="O94" i="7"/>
  <c r="O126" i="7"/>
  <c r="O35" i="7"/>
  <c r="O67" i="7"/>
  <c r="O99" i="7"/>
  <c r="O131" i="7"/>
  <c r="O103" i="7"/>
  <c r="O39" i="7"/>
  <c r="O98" i="7"/>
  <c r="O34" i="7"/>
  <c r="O16" i="7"/>
  <c r="O32" i="7"/>
  <c r="O48" i="7"/>
  <c r="O64" i="7"/>
  <c r="O80" i="7"/>
  <c r="O96" i="7"/>
  <c r="O112" i="7"/>
  <c r="O128" i="7"/>
  <c r="O21" i="7"/>
  <c r="O37" i="7"/>
  <c r="O53" i="7"/>
  <c r="O69" i="7"/>
  <c r="O85" i="7"/>
  <c r="O101" i="7"/>
  <c r="O117" i="7"/>
  <c r="O133" i="7"/>
  <c r="O79" i="7"/>
  <c r="O74" i="7"/>
  <c r="O38" i="7"/>
  <c r="O70" i="7"/>
  <c r="O102" i="7"/>
  <c r="O134" i="7"/>
  <c r="O43" i="7"/>
  <c r="O75" i="7"/>
  <c r="O107" i="7"/>
  <c r="O87" i="7"/>
  <c r="O23" i="7"/>
  <c r="O82" i="7"/>
  <c r="O18" i="7"/>
  <c r="O20" i="7"/>
  <c r="O36" i="7"/>
  <c r="O52" i="7"/>
  <c r="O68" i="7"/>
  <c r="O84" i="7"/>
  <c r="O100" i="7"/>
  <c r="O116" i="7"/>
  <c r="O132" i="7"/>
  <c r="O25" i="7"/>
  <c r="O41" i="7"/>
  <c r="O57" i="7"/>
  <c r="O73" i="7"/>
  <c r="O89" i="7"/>
  <c r="O105" i="7"/>
  <c r="O121" i="7"/>
  <c r="Q136" i="12"/>
  <c r="P136" i="12"/>
  <c r="Q98" i="12"/>
  <c r="H98" i="12"/>
  <c r="J98" i="12" s="1"/>
  <c r="P84" i="12"/>
  <c r="Q84" i="12"/>
  <c r="H81" i="12"/>
  <c r="J81" i="12" s="1"/>
  <c r="Q81" i="12"/>
  <c r="P81" i="12"/>
  <c r="D136" i="13"/>
  <c r="P136" i="13"/>
  <c r="Q136" i="13"/>
  <c r="P119" i="13"/>
  <c r="J84" i="13"/>
  <c r="Q79" i="13"/>
  <c r="D79" i="13"/>
  <c r="D45" i="13"/>
  <c r="P45" i="13"/>
  <c r="Q37" i="13"/>
  <c r="D37" i="13"/>
  <c r="P112" i="7"/>
  <c r="H112" i="7"/>
  <c r="J112" i="7" s="1"/>
  <c r="Q112" i="7"/>
  <c r="R112" i="7" s="1"/>
  <c r="P96" i="7"/>
  <c r="Q96" i="7"/>
  <c r="R96" i="7" s="1"/>
  <c r="H96" i="7"/>
  <c r="J96" i="7" s="1"/>
  <c r="D96" i="7"/>
  <c r="O115" i="7"/>
  <c r="O51" i="7"/>
  <c r="O110" i="7"/>
  <c r="O46" i="7"/>
  <c r="O47" i="7"/>
  <c r="P134" i="12"/>
  <c r="S134" i="12" s="1"/>
  <c r="P86" i="12"/>
  <c r="Q86" i="12"/>
  <c r="P69" i="12"/>
  <c r="Q69" i="12"/>
  <c r="H69" i="12"/>
  <c r="H129" i="12"/>
  <c r="J129" i="12"/>
  <c r="P129" i="12"/>
  <c r="Q129" i="12"/>
  <c r="H121" i="12"/>
  <c r="J121" i="12" s="1"/>
  <c r="Q121" i="12"/>
  <c r="R131" i="12" s="1"/>
  <c r="S131" i="12" s="1"/>
  <c r="H115" i="12"/>
  <c r="J115" i="12" s="1"/>
  <c r="Q115" i="12"/>
  <c r="Q100" i="12"/>
  <c r="H100" i="12"/>
  <c r="J100" i="12" s="1"/>
  <c r="P100" i="12"/>
  <c r="H135" i="7"/>
  <c r="J135" i="7"/>
  <c r="D135" i="7"/>
  <c r="P135" i="7"/>
  <c r="H129" i="7"/>
  <c r="Q129" i="7"/>
  <c r="P129" i="7"/>
  <c r="Q89" i="10"/>
  <c r="P89" i="10"/>
  <c r="H131" i="12"/>
  <c r="J131" i="12" s="1"/>
  <c r="Q131" i="12"/>
  <c r="H117" i="12"/>
  <c r="J117" i="12" s="1"/>
  <c r="Q117" i="12"/>
  <c r="P117" i="12"/>
  <c r="H93" i="12"/>
  <c r="J93" i="12" s="1"/>
  <c r="P93" i="12"/>
  <c r="H71" i="12"/>
  <c r="J71" i="12" s="1"/>
  <c r="Q71" i="12"/>
  <c r="H61" i="12"/>
  <c r="J61" i="12" s="1"/>
  <c r="P61" i="12"/>
  <c r="J131" i="13"/>
  <c r="K131" i="13" s="1"/>
  <c r="L131" i="13" s="1"/>
  <c r="P92" i="7"/>
  <c r="H92" i="7"/>
  <c r="J92" i="7" s="1"/>
  <c r="Q92" i="7"/>
  <c r="R92" i="7" s="1"/>
  <c r="P87" i="7"/>
  <c r="H87" i="7"/>
  <c r="J87" i="7" s="1"/>
  <c r="P70" i="7"/>
  <c r="H70" i="7"/>
  <c r="J70" i="7" s="1"/>
  <c r="H51" i="7"/>
  <c r="J51" i="7" s="1"/>
  <c r="Q51" i="7"/>
  <c r="P51" i="7"/>
  <c r="D16" i="13"/>
  <c r="D15" i="10"/>
  <c r="P129" i="13"/>
  <c r="I34" i="7"/>
  <c r="I67" i="10"/>
  <c r="C61" i="10"/>
  <c r="D61" i="10"/>
  <c r="I60" i="10"/>
  <c r="J60" i="10" s="1"/>
  <c r="C47" i="10"/>
  <c r="D47" i="10" s="1"/>
  <c r="I54" i="10"/>
  <c r="C60" i="10"/>
  <c r="D60" i="10"/>
  <c r="I61" i="10"/>
  <c r="J61" i="10" s="1"/>
  <c r="I64" i="10"/>
  <c r="J64" i="10"/>
  <c r="C67" i="10"/>
  <c r="D67" i="10" s="1"/>
  <c r="C73" i="10"/>
  <c r="I83" i="10"/>
  <c r="I97" i="10"/>
  <c r="J97" i="10" s="1"/>
  <c r="C99" i="10"/>
  <c r="I101" i="10"/>
  <c r="C103" i="10"/>
  <c r="D103" i="10" s="1"/>
  <c r="I105" i="10"/>
  <c r="J105" i="10"/>
  <c r="C107" i="10"/>
  <c r="D107" i="10" s="1"/>
  <c r="I109" i="10"/>
  <c r="J109" i="10"/>
  <c r="C113" i="10"/>
  <c r="C116" i="10"/>
  <c r="D116" i="10"/>
  <c r="I118" i="10"/>
  <c r="J118" i="10" s="1"/>
  <c r="I120" i="10"/>
  <c r="J120" i="10"/>
  <c r="I125" i="10"/>
  <c r="J125" i="10" s="1"/>
  <c r="C127" i="10"/>
  <c r="D127" i="10"/>
  <c r="I131" i="10"/>
  <c r="J131" i="10" s="1"/>
  <c r="C135" i="10"/>
  <c r="D135" i="10"/>
  <c r="C28" i="10"/>
  <c r="D28" i="10" s="1"/>
  <c r="C43" i="10"/>
  <c r="D43" i="10"/>
  <c r="C57" i="10"/>
  <c r="D57" i="10" s="1"/>
  <c r="I75" i="10"/>
  <c r="J75" i="10"/>
  <c r="C87" i="10"/>
  <c r="D87" i="10" s="1"/>
  <c r="I90" i="10"/>
  <c r="I92" i="10"/>
  <c r="I94" i="10"/>
  <c r="J94" i="10" s="1"/>
  <c r="I98" i="10"/>
  <c r="J98" i="10"/>
  <c r="C100" i="10"/>
  <c r="I102" i="10"/>
  <c r="J102" i="10"/>
  <c r="C104" i="10"/>
  <c r="D104" i="10"/>
  <c r="I106" i="10"/>
  <c r="J106" i="10"/>
  <c r="C108" i="10"/>
  <c r="D108" i="10"/>
  <c r="I110" i="10"/>
  <c r="J110" i="10"/>
  <c r="I112" i="10"/>
  <c r="J112" i="10"/>
  <c r="C114" i="10"/>
  <c r="D114" i="10"/>
  <c r="C117" i="10"/>
  <c r="C124" i="10"/>
  <c r="D124" i="10" s="1"/>
  <c r="K127" i="10"/>
  <c r="L127" i="10" s="1"/>
  <c r="R133" i="10"/>
  <c r="S133" i="10" s="1"/>
  <c r="R121" i="10"/>
  <c r="R124" i="10"/>
  <c r="F129" i="10"/>
  <c r="E130" i="10"/>
  <c r="F130" i="10" s="1"/>
  <c r="R24" i="7"/>
  <c r="R135" i="7"/>
  <c r="R72" i="7"/>
  <c r="R88" i="7"/>
  <c r="S88" i="7" s="1"/>
  <c r="R67" i="7"/>
  <c r="S67" i="7" s="1"/>
  <c r="R74" i="7"/>
  <c r="S74" i="7" s="1"/>
  <c r="R91" i="7"/>
  <c r="S91" i="7" s="1"/>
  <c r="R134" i="7"/>
  <c r="S134" i="7" s="1"/>
  <c r="R30" i="7"/>
  <c r="R68" i="7"/>
  <c r="R85" i="7"/>
  <c r="S85" i="7" s="1"/>
  <c r="R101" i="7"/>
  <c r="S101" i="7" s="1"/>
  <c r="R107" i="7"/>
  <c r="S107" i="7" s="1"/>
  <c r="R70" i="7"/>
  <c r="R49" i="7"/>
  <c r="R52" i="7"/>
  <c r="S52" i="7" s="1"/>
  <c r="R128" i="7"/>
  <c r="R93" i="7"/>
  <c r="E128" i="10"/>
  <c r="F128" i="10"/>
  <c r="R24" i="10"/>
  <c r="S24" i="10" s="1"/>
  <c r="R58" i="10"/>
  <c r="R26" i="10"/>
  <c r="R52" i="10"/>
  <c r="R51" i="10"/>
  <c r="R61" i="10"/>
  <c r="S61" i="10" s="1"/>
  <c r="R54" i="10"/>
  <c r="R74" i="10"/>
  <c r="S74" i="10" s="1"/>
  <c r="R66" i="10"/>
  <c r="S66" i="10" s="1"/>
  <c r="R56" i="10"/>
  <c r="R25" i="10"/>
  <c r="S25" i="10" s="1"/>
  <c r="R14" i="13"/>
  <c r="R83" i="13"/>
  <c r="R18" i="13"/>
  <c r="R25" i="13"/>
  <c r="R24" i="13"/>
  <c r="R28" i="13"/>
  <c r="R33" i="13"/>
  <c r="R31" i="13"/>
  <c r="R86" i="13"/>
  <c r="S86" i="13" s="1"/>
  <c r="R17" i="13"/>
  <c r="S17" i="13" s="1"/>
  <c r="T17" i="13" s="1"/>
  <c r="U17" i="13" s="1"/>
  <c r="R61" i="13"/>
  <c r="R68" i="13"/>
  <c r="S68" i="13" s="1"/>
  <c r="R42" i="13"/>
  <c r="S42" i="13" s="1"/>
  <c r="E134" i="10"/>
  <c r="F134" i="10" s="1"/>
  <c r="E135" i="10"/>
  <c r="F135" i="10"/>
  <c r="E131" i="10"/>
  <c r="F131" i="10"/>
  <c r="R21" i="12"/>
  <c r="R116" i="12"/>
  <c r="R108" i="12"/>
  <c r="R133" i="12"/>
  <c r="S133" i="12" s="1"/>
  <c r="R97" i="12"/>
  <c r="R124" i="12"/>
  <c r="S124" i="12" s="1"/>
  <c r="R119" i="12"/>
  <c r="S119" i="12" s="1"/>
  <c r="R81" i="12"/>
  <c r="R127" i="12"/>
  <c r="R22" i="12"/>
  <c r="D58" i="12"/>
  <c r="P40" i="12"/>
  <c r="D40" i="12"/>
  <c r="H40" i="12"/>
  <c r="J40" i="12" s="1"/>
  <c r="H32" i="12"/>
  <c r="J32" i="12" s="1"/>
  <c r="Q32" i="12"/>
  <c r="P32" i="12"/>
  <c r="D32" i="12"/>
  <c r="Q22" i="12"/>
  <c r="D22" i="12"/>
  <c r="D93" i="13"/>
  <c r="Q93" i="13"/>
  <c r="R112" i="13" s="1"/>
  <c r="P93" i="13"/>
  <c r="P90" i="13"/>
  <c r="D90" i="13"/>
  <c r="Q90" i="13"/>
  <c r="Q89" i="13"/>
  <c r="R108" i="13" s="1"/>
  <c r="S108" i="13" s="1"/>
  <c r="P89" i="13"/>
  <c r="D89" i="13"/>
  <c r="Q88" i="13"/>
  <c r="R107" i="13" s="1"/>
  <c r="S107" i="13" s="1"/>
  <c r="P88" i="13"/>
  <c r="D88" i="13"/>
  <c r="P40" i="13"/>
  <c r="Q40" i="13"/>
  <c r="D40" i="13"/>
  <c r="P36" i="13"/>
  <c r="Q104" i="7"/>
  <c r="R104" i="7" s="1"/>
  <c r="P104" i="7"/>
  <c r="H104" i="7"/>
  <c r="J104" i="7" s="1"/>
  <c r="D104" i="7"/>
  <c r="Q73" i="9"/>
  <c r="R73" i="9" s="1"/>
  <c r="J73" i="9"/>
  <c r="P42" i="9"/>
  <c r="D42" i="9"/>
  <c r="D38" i="9"/>
  <c r="P34" i="9"/>
  <c r="D34" i="9"/>
  <c r="P29" i="9"/>
  <c r="D25" i="9"/>
  <c r="Q19" i="9"/>
  <c r="J19" i="9"/>
  <c r="Q15" i="9"/>
  <c r="J15" i="9"/>
  <c r="P118" i="13"/>
  <c r="D118" i="13"/>
  <c r="Q118" i="13"/>
  <c r="P104" i="13"/>
  <c r="Q104" i="13"/>
  <c r="D63" i="7"/>
  <c r="P32" i="7"/>
  <c r="H32" i="7"/>
  <c r="J32" i="7" s="1"/>
  <c r="D32" i="7"/>
  <c r="Q32" i="7"/>
  <c r="H25" i="7"/>
  <c r="J25" i="7" s="1"/>
  <c r="P25" i="7"/>
  <c r="D25" i="7"/>
  <c r="H22" i="7"/>
  <c r="J22" i="7" s="1"/>
  <c r="D22" i="7"/>
  <c r="P22" i="7"/>
  <c r="Q22" i="7"/>
  <c r="R22" i="7" s="1"/>
  <c r="D120" i="12"/>
  <c r="P126" i="12"/>
  <c r="Q126" i="12"/>
  <c r="R136" i="12" s="1"/>
  <c r="S136" i="12"/>
  <c r="H126" i="12"/>
  <c r="J126" i="12" s="1"/>
  <c r="D126" i="12"/>
  <c r="Q67" i="12"/>
  <c r="Q93" i="12"/>
  <c r="D93" i="12"/>
  <c r="P64" i="12"/>
  <c r="D64" i="12"/>
  <c r="Q50" i="12"/>
  <c r="H46" i="12"/>
  <c r="J46" i="12" s="1"/>
  <c r="Q81" i="13"/>
  <c r="D81" i="13"/>
  <c r="P81" i="13"/>
  <c r="D52" i="13"/>
  <c r="D46" i="13"/>
  <c r="Q46" i="13"/>
  <c r="P115" i="12"/>
  <c r="D115" i="12"/>
  <c r="H111" i="12"/>
  <c r="J111" i="12" s="1"/>
  <c r="P111" i="12"/>
  <c r="Q111" i="12"/>
  <c r="H84" i="12"/>
  <c r="J84" i="12" s="1"/>
  <c r="D84" i="12"/>
  <c r="P48" i="7"/>
  <c r="Q48" i="7"/>
  <c r="R48" i="7"/>
  <c r="H48" i="7"/>
  <c r="J48" i="7" s="1"/>
  <c r="D48" i="7"/>
  <c r="D113" i="12"/>
  <c r="D62" i="13"/>
  <c r="D64" i="13"/>
  <c r="P113" i="12"/>
  <c r="D107" i="13"/>
  <c r="Q107" i="13"/>
  <c r="R126" i="13" s="1"/>
  <c r="S126" i="13" s="1"/>
  <c r="Q87" i="13"/>
  <c r="R106" i="13" s="1"/>
  <c r="P87" i="13"/>
  <c r="D87" i="13"/>
  <c r="Q83" i="13"/>
  <c r="R102" i="13" s="1"/>
  <c r="D83" i="13"/>
  <c r="P83" i="13"/>
  <c r="P64" i="13"/>
  <c r="P60" i="13"/>
  <c r="D16" i="7"/>
  <c r="Q16" i="7"/>
  <c r="P118" i="10"/>
  <c r="Q118" i="10"/>
  <c r="P60" i="10"/>
  <c r="Q60" i="10"/>
  <c r="R60" i="10" s="1"/>
  <c r="P54" i="10"/>
  <c r="S54" i="10" s="1"/>
  <c r="H116" i="12"/>
  <c r="J116" i="12" s="1"/>
  <c r="P116" i="12"/>
  <c r="Q116" i="12"/>
  <c r="D116" i="12"/>
  <c r="D75" i="13"/>
  <c r="Q75" i="13"/>
  <c r="R94" i="13" s="1"/>
  <c r="Q33" i="13"/>
  <c r="P33" i="13"/>
  <c r="Q100" i="10"/>
  <c r="D84" i="13"/>
  <c r="P85" i="12"/>
  <c r="H104" i="12"/>
  <c r="J104" i="12" s="1"/>
  <c r="H62" i="12"/>
  <c r="J62" i="12" s="1"/>
  <c r="Q25" i="12"/>
  <c r="P25" i="12"/>
  <c r="Q74" i="13"/>
  <c r="H103" i="7"/>
  <c r="J103" i="7" s="1"/>
  <c r="Q103" i="7"/>
  <c r="Q92" i="12"/>
  <c r="H92" i="12"/>
  <c r="J92" i="12" s="1"/>
  <c r="P65" i="12"/>
  <c r="H65" i="12"/>
  <c r="J65" i="12" s="1"/>
  <c r="P40" i="7"/>
  <c r="Q40" i="7"/>
  <c r="R40" i="7" s="1"/>
  <c r="P16" i="10"/>
  <c r="Q16" i="10"/>
  <c r="R16" i="10" s="1"/>
  <c r="D35" i="12" l="1"/>
  <c r="H120" i="12"/>
  <c r="J120" i="12" s="1"/>
  <c r="Q58" i="12"/>
  <c r="S24" i="13"/>
  <c r="T24" i="13" s="1"/>
  <c r="U24" i="13" s="1"/>
  <c r="D113" i="10"/>
  <c r="H43" i="12"/>
  <c r="J43" i="12" s="1"/>
  <c r="Q112" i="12"/>
  <c r="Q90" i="12"/>
  <c r="R100" i="12" s="1"/>
  <c r="S100" i="12" s="1"/>
  <c r="R110" i="10"/>
  <c r="S110" i="10" s="1"/>
  <c r="P127" i="13"/>
  <c r="P90" i="12"/>
  <c r="D69" i="10"/>
  <c r="D82" i="9"/>
  <c r="D76" i="10"/>
  <c r="S99" i="7"/>
  <c r="J23" i="7"/>
  <c r="P67" i="13"/>
  <c r="S55" i="13"/>
  <c r="S50" i="13"/>
  <c r="S26" i="13"/>
  <c r="T26" i="13" s="1"/>
  <c r="U26" i="13" s="1"/>
  <c r="S48" i="10"/>
  <c r="P58" i="12"/>
  <c r="P43" i="12"/>
  <c r="H112" i="12"/>
  <c r="J112" i="12" s="1"/>
  <c r="P37" i="7"/>
  <c r="S37" i="7" s="1"/>
  <c r="P74" i="12"/>
  <c r="D127" i="13"/>
  <c r="D62" i="10"/>
  <c r="S79" i="9"/>
  <c r="J108" i="9"/>
  <c r="D57" i="9"/>
  <c r="D16" i="9"/>
  <c r="D43" i="12"/>
  <c r="D76" i="7"/>
  <c r="D80" i="10"/>
  <c r="Q102" i="10"/>
  <c r="Q23" i="7"/>
  <c r="Q106" i="13"/>
  <c r="D112" i="9"/>
  <c r="D114" i="7"/>
  <c r="D97" i="13"/>
  <c r="D116" i="13"/>
  <c r="Q76" i="10"/>
  <c r="Q72" i="13"/>
  <c r="R91" i="13" s="1"/>
  <c r="P23" i="7"/>
  <c r="Q125" i="12"/>
  <c r="Q111" i="13"/>
  <c r="D114" i="13"/>
  <c r="S22" i="7"/>
  <c r="J83" i="10"/>
  <c r="H37" i="7"/>
  <c r="J37" i="7" s="1"/>
  <c r="H15" i="7"/>
  <c r="J15" i="7" s="1"/>
  <c r="J67" i="9"/>
  <c r="D115" i="9"/>
  <c r="H86" i="7"/>
  <c r="J86" i="7" s="1"/>
  <c r="Q85" i="12"/>
  <c r="R95" i="12" s="1"/>
  <c r="S95" i="12" s="1"/>
  <c r="P31" i="7"/>
  <c r="D106" i="10"/>
  <c r="D98" i="10"/>
  <c r="S16" i="10"/>
  <c r="H27" i="12"/>
  <c r="J27" i="12" s="1"/>
  <c r="Q110" i="10"/>
  <c r="D24" i="13"/>
  <c r="J48" i="10"/>
  <c r="Q114" i="13"/>
  <c r="J60" i="13"/>
  <c r="S57" i="10"/>
  <c r="P19" i="12"/>
  <c r="D34" i="10"/>
  <c r="D112" i="12"/>
  <c r="D127" i="9"/>
  <c r="E126" i="9" s="1"/>
  <c r="F126" i="9" s="1"/>
  <c r="D50" i="9"/>
  <c r="Q31" i="7"/>
  <c r="R31" i="7" s="1"/>
  <c r="Q116" i="13"/>
  <c r="Q120" i="12"/>
  <c r="R130" i="12" s="1"/>
  <c r="S130" i="12" s="1"/>
  <c r="Q103" i="13"/>
  <c r="Q34" i="10"/>
  <c r="D123" i="9"/>
  <c r="D24" i="9"/>
  <c r="D79" i="9"/>
  <c r="D86" i="9"/>
  <c r="S106" i="13"/>
  <c r="D103" i="13"/>
  <c r="D31" i="7"/>
  <c r="R90" i="9"/>
  <c r="S90" i="9" s="1"/>
  <c r="D92" i="9"/>
  <c r="Q62" i="10"/>
  <c r="R62" i="10" s="1"/>
  <c r="S62" i="10" s="1"/>
  <c r="P113" i="10"/>
  <c r="S47" i="7"/>
  <c r="P69" i="10"/>
  <c r="P59" i="13"/>
  <c r="J124" i="13"/>
  <c r="J122" i="13"/>
  <c r="D111" i="13"/>
  <c r="S31" i="10"/>
  <c r="P112" i="10"/>
  <c r="P39" i="13"/>
  <c r="P118" i="12"/>
  <c r="S52" i="10"/>
  <c r="Q47" i="13"/>
  <c r="P59" i="12"/>
  <c r="P66" i="12"/>
  <c r="D96" i="13"/>
  <c r="P96" i="13"/>
  <c r="Q18" i="7"/>
  <c r="J19" i="10"/>
  <c r="Q26" i="7"/>
  <c r="R26" i="7" s="1"/>
  <c r="S26" i="7" s="1"/>
  <c r="Q50" i="7"/>
  <c r="R50" i="7" s="1"/>
  <c r="S50" i="7" s="1"/>
  <c r="P86" i="7"/>
  <c r="J36" i="13"/>
  <c r="D53" i="7"/>
  <c r="S116" i="9"/>
  <c r="H89" i="12"/>
  <c r="J89" i="12" s="1"/>
  <c r="P96" i="12"/>
  <c r="H46" i="7"/>
  <c r="J46" i="7" s="1"/>
  <c r="P52" i="13"/>
  <c r="Q96" i="12"/>
  <c r="R106" i="12" s="1"/>
  <c r="S106" i="12" s="1"/>
  <c r="P46" i="7"/>
  <c r="P111" i="7"/>
  <c r="S111" i="7" s="1"/>
  <c r="D55" i="13"/>
  <c r="Q39" i="13"/>
  <c r="R58" i="13" s="1"/>
  <c r="S58" i="13" s="1"/>
  <c r="H118" i="12"/>
  <c r="J118" i="12" s="1"/>
  <c r="J67" i="10"/>
  <c r="Q59" i="12"/>
  <c r="Q28" i="13"/>
  <c r="R47" i="13" s="1"/>
  <c r="S47" i="13" s="1"/>
  <c r="P14" i="12"/>
  <c r="D47" i="9"/>
  <c r="P112" i="13"/>
  <c r="S112" i="13" s="1"/>
  <c r="D29" i="12"/>
  <c r="J120" i="9"/>
  <c r="D75" i="12"/>
  <c r="J52" i="7"/>
  <c r="H126" i="7"/>
  <c r="J126" i="7" s="1"/>
  <c r="K126" i="7" s="1"/>
  <c r="L126" i="7" s="1"/>
  <c r="Q38" i="12"/>
  <c r="D74" i="13"/>
  <c r="P38" i="12"/>
  <c r="D84" i="7"/>
  <c r="P105" i="9"/>
  <c r="S105" i="9" s="1"/>
  <c r="H103" i="12"/>
  <c r="J103" i="12" s="1"/>
  <c r="Q55" i="13"/>
  <c r="R74" i="13" s="1"/>
  <c r="S74" i="13" s="1"/>
  <c r="D80" i="7"/>
  <c r="D118" i="12"/>
  <c r="H59" i="12"/>
  <c r="J59" i="12" s="1"/>
  <c r="P110" i="13"/>
  <c r="R46" i="10"/>
  <c r="S46" i="10" s="1"/>
  <c r="H14" i="12"/>
  <c r="Q112" i="13"/>
  <c r="Q123" i="10"/>
  <c r="D31" i="10"/>
  <c r="H26" i="7"/>
  <c r="J26" i="7" s="1"/>
  <c r="D96" i="12"/>
  <c r="J57" i="9"/>
  <c r="Q24" i="13"/>
  <c r="R43" i="13" s="1"/>
  <c r="D31" i="13"/>
  <c r="P62" i="12"/>
  <c r="P33" i="7"/>
  <c r="Q84" i="7"/>
  <c r="R84" i="7" s="1"/>
  <c r="S84" i="7" s="1"/>
  <c r="D118" i="10"/>
  <c r="E115" i="10" s="1"/>
  <c r="F115" i="10" s="1"/>
  <c r="J107" i="10"/>
  <c r="J99" i="10"/>
  <c r="J87" i="10"/>
  <c r="S94" i="13"/>
  <c r="H111" i="7"/>
  <c r="J111" i="7" s="1"/>
  <c r="H80" i="7"/>
  <c r="J80" i="7" s="1"/>
  <c r="S28" i="13"/>
  <c r="T28" i="13" s="1"/>
  <c r="U28" i="13" s="1"/>
  <c r="P20" i="9"/>
  <c r="P21" i="12"/>
  <c r="D50" i="7"/>
  <c r="D61" i="7"/>
  <c r="J98" i="9"/>
  <c r="D107" i="9"/>
  <c r="D86" i="7"/>
  <c r="D123" i="10"/>
  <c r="H58" i="7"/>
  <c r="J58" i="7" s="1"/>
  <c r="D68" i="13"/>
  <c r="D76" i="13"/>
  <c r="P39" i="7"/>
  <c r="D33" i="7"/>
  <c r="S116" i="12"/>
  <c r="D60" i="13"/>
  <c r="Q80" i="7"/>
  <c r="D36" i="13"/>
  <c r="Q83" i="7"/>
  <c r="R83" i="7" s="1"/>
  <c r="S83" i="7" s="1"/>
  <c r="S93" i="9"/>
  <c r="D74" i="12"/>
  <c r="D21" i="12"/>
  <c r="R104" i="9"/>
  <c r="D26" i="7"/>
  <c r="Q76" i="13"/>
  <c r="D126" i="7"/>
  <c r="E126" i="7" s="1"/>
  <c r="F126" i="7" s="1"/>
  <c r="D28" i="13"/>
  <c r="P63" i="13"/>
  <c r="S63" i="13" s="1"/>
  <c r="D115" i="13"/>
  <c r="H61" i="7"/>
  <c r="J61" i="7" s="1"/>
  <c r="S56" i="10"/>
  <c r="S85" i="10"/>
  <c r="P16" i="13"/>
  <c r="R46" i="7"/>
  <c r="S46" i="7" s="1"/>
  <c r="S96" i="7"/>
  <c r="S50" i="9"/>
  <c r="H66" i="12"/>
  <c r="J66" i="12" s="1"/>
  <c r="H52" i="12"/>
  <c r="J52" i="12" s="1"/>
  <c r="P31" i="13"/>
  <c r="S31" i="13" s="1"/>
  <c r="T31" i="13" s="1"/>
  <c r="U31" i="13" s="1"/>
  <c r="J33" i="9"/>
  <c r="D54" i="9"/>
  <c r="D102" i="9"/>
  <c r="D126" i="10"/>
  <c r="Q45" i="10"/>
  <c r="Q39" i="7"/>
  <c r="R39" i="7" s="1"/>
  <c r="S39" i="7" s="1"/>
  <c r="H114" i="7"/>
  <c r="J114" i="7" s="1"/>
  <c r="Q126" i="7"/>
  <c r="R126" i="7" s="1"/>
  <c r="S126" i="7" s="1"/>
  <c r="H116" i="7"/>
  <c r="P61" i="7"/>
  <c r="S61" i="7" s="1"/>
  <c r="D110" i="13"/>
  <c r="J88" i="13"/>
  <c r="D116" i="7"/>
  <c r="P114" i="7"/>
  <c r="S114" i="7" s="1"/>
  <c r="D111" i="7"/>
  <c r="D83" i="7"/>
  <c r="P84" i="9"/>
  <c r="Q112" i="10"/>
  <c r="R112" i="10" s="1"/>
  <c r="D46" i="7"/>
  <c r="K125" i="12"/>
  <c r="L125" i="12" s="1"/>
  <c r="S21" i="12"/>
  <c r="T21" i="12" s="1"/>
  <c r="U21" i="12" s="1"/>
  <c r="S49" i="10"/>
  <c r="S51" i="10"/>
  <c r="H74" i="12"/>
  <c r="J74" i="12" s="1"/>
  <c r="R34" i="10"/>
  <c r="S54" i="9"/>
  <c r="S67" i="9"/>
  <c r="D63" i="13"/>
  <c r="D119" i="12"/>
  <c r="J26" i="9"/>
  <c r="H50" i="7"/>
  <c r="J50" i="7" s="1"/>
  <c r="D50" i="13"/>
  <c r="P79" i="10"/>
  <c r="Q68" i="13"/>
  <c r="P93" i="7"/>
  <c r="S93" i="7" s="1"/>
  <c r="J95" i="13"/>
  <c r="P113" i="13"/>
  <c r="S113" i="13" s="1"/>
  <c r="Q113" i="13"/>
  <c r="D113" i="13"/>
  <c r="H81" i="7"/>
  <c r="J81" i="7" s="1"/>
  <c r="P81" i="7"/>
  <c r="P30" i="10"/>
  <c r="Q30" i="10"/>
  <c r="R30" i="10" s="1"/>
  <c r="S30" i="10" s="1"/>
  <c r="D30" i="10"/>
  <c r="Q27" i="12"/>
  <c r="R37" i="12" s="1"/>
  <c r="S48" i="7"/>
  <c r="P35" i="12"/>
  <c r="P46" i="12"/>
  <c r="Q19" i="12"/>
  <c r="R29" i="12" s="1"/>
  <c r="S124" i="10"/>
  <c r="S36" i="12"/>
  <c r="R94" i="12"/>
  <c r="S94" i="12" s="1"/>
  <c r="R125" i="12"/>
  <c r="S125" i="12" s="1"/>
  <c r="P18" i="13"/>
  <c r="S18" i="13" s="1"/>
  <c r="T18" i="13" s="1"/>
  <c r="U18" i="13" s="1"/>
  <c r="Q18" i="13"/>
  <c r="H121" i="7"/>
  <c r="J121" i="7" s="1"/>
  <c r="P121" i="7"/>
  <c r="Q121" i="7"/>
  <c r="R121" i="7" s="1"/>
  <c r="Q94" i="7"/>
  <c r="R94" i="7" s="1"/>
  <c r="S94" i="7" s="1"/>
  <c r="D94" i="7"/>
  <c r="D87" i="7"/>
  <c r="Q87" i="7"/>
  <c r="R87" i="7" s="1"/>
  <c r="S87" i="7" s="1"/>
  <c r="Q82" i="7"/>
  <c r="H82" i="7"/>
  <c r="J82" i="7" s="1"/>
  <c r="D82" i="7"/>
  <c r="H19" i="7"/>
  <c r="J19" i="7" s="1"/>
  <c r="D19" i="7"/>
  <c r="Q19" i="7"/>
  <c r="R19" i="7" s="1"/>
  <c r="P19" i="7"/>
  <c r="P15" i="7"/>
  <c r="Q15" i="7"/>
  <c r="Q125" i="10"/>
  <c r="R125" i="10" s="1"/>
  <c r="P125" i="10"/>
  <c r="P120" i="10"/>
  <c r="Q120" i="10"/>
  <c r="R120" i="10" s="1"/>
  <c r="P108" i="10"/>
  <c r="Q108" i="10"/>
  <c r="P104" i="10"/>
  <c r="Q104" i="10"/>
  <c r="Q93" i="10"/>
  <c r="R93" i="10" s="1"/>
  <c r="S93" i="10" s="1"/>
  <c r="P93" i="10"/>
  <c r="P90" i="10"/>
  <c r="Q90" i="10"/>
  <c r="R90" i="10" s="1"/>
  <c r="D90" i="10"/>
  <c r="Q83" i="10"/>
  <c r="D83" i="10"/>
  <c r="P83" i="10"/>
  <c r="P72" i="10"/>
  <c r="Q72" i="10"/>
  <c r="P68" i="10"/>
  <c r="Q68" i="10"/>
  <c r="R68" i="10" s="1"/>
  <c r="D68" i="10"/>
  <c r="Q63" i="10"/>
  <c r="P63" i="10"/>
  <c r="Q59" i="10"/>
  <c r="R59" i="10" s="1"/>
  <c r="P59" i="10"/>
  <c r="S59" i="10" s="1"/>
  <c r="Q55" i="10"/>
  <c r="D55" i="10"/>
  <c r="P55" i="10"/>
  <c r="S55" i="10" s="1"/>
  <c r="Q42" i="10"/>
  <c r="R42" i="10" s="1"/>
  <c r="S42" i="10" s="1"/>
  <c r="P42" i="10"/>
  <c r="Q107" i="9"/>
  <c r="R107" i="9" s="1"/>
  <c r="S107" i="9" s="1"/>
  <c r="J107" i="9"/>
  <c r="P104" i="9"/>
  <c r="S104" i="9" s="1"/>
  <c r="D104" i="9"/>
  <c r="Q102" i="9"/>
  <c r="R102" i="9" s="1"/>
  <c r="S102" i="9" s="1"/>
  <c r="J102" i="9"/>
  <c r="Q82" i="9"/>
  <c r="R82" i="9" s="1"/>
  <c r="S82" i="9" s="1"/>
  <c r="J82" i="9"/>
  <c r="Q54" i="12"/>
  <c r="R64" i="12" s="1"/>
  <c r="S64" i="12" s="1"/>
  <c r="H54" i="12"/>
  <c r="P54" i="12"/>
  <c r="Q31" i="12"/>
  <c r="R41" i="12" s="1"/>
  <c r="S41" i="12" s="1"/>
  <c r="D31" i="12"/>
  <c r="Q15" i="12"/>
  <c r="R25" i="12" s="1"/>
  <c r="S25" i="12" s="1"/>
  <c r="P15" i="12"/>
  <c r="H15" i="12"/>
  <c r="Q70" i="13"/>
  <c r="R89" i="13" s="1"/>
  <c r="S89" i="13" s="1"/>
  <c r="D70" i="13"/>
  <c r="P70" i="13"/>
  <c r="H79" i="7"/>
  <c r="P79" i="7"/>
  <c r="D77" i="9"/>
  <c r="P77" i="9"/>
  <c r="S77" i="9" s="1"/>
  <c r="Q71" i="9"/>
  <c r="R71" i="9" s="1"/>
  <c r="J71" i="9"/>
  <c r="Q42" i="9"/>
  <c r="J42" i="9"/>
  <c r="Q35" i="12"/>
  <c r="D50" i="12"/>
  <c r="S81" i="12"/>
  <c r="S70" i="7"/>
  <c r="Q79" i="7"/>
  <c r="R79" i="7" s="1"/>
  <c r="S79" i="7" s="1"/>
  <c r="J18" i="10"/>
  <c r="P122" i="12"/>
  <c r="H122" i="12"/>
  <c r="J122" i="12" s="1"/>
  <c r="Q122" i="12"/>
  <c r="R132" i="12" s="1"/>
  <c r="P107" i="12"/>
  <c r="H107" i="12"/>
  <c r="J107" i="12" s="1"/>
  <c r="D107" i="12"/>
  <c r="Q103" i="12"/>
  <c r="D103" i="12"/>
  <c r="Q89" i="12"/>
  <c r="R99" i="12" s="1"/>
  <c r="D89" i="12"/>
  <c r="H82" i="12"/>
  <c r="J82" i="12" s="1"/>
  <c r="D82" i="12"/>
  <c r="Q82" i="12"/>
  <c r="R92" i="12" s="1"/>
  <c r="S92" i="12" s="1"/>
  <c r="Q70" i="12"/>
  <c r="R80" i="12" s="1"/>
  <c r="S80" i="12" s="1"/>
  <c r="D70" i="12"/>
  <c r="Q78" i="13"/>
  <c r="P78" i="13"/>
  <c r="J126" i="9"/>
  <c r="K126" i="9" s="1"/>
  <c r="L126" i="9" s="1"/>
  <c r="Q126" i="9"/>
  <c r="Q122" i="9"/>
  <c r="J122" i="9"/>
  <c r="P117" i="9"/>
  <c r="S117" i="9" s="1"/>
  <c r="D117" i="9"/>
  <c r="Q92" i="9"/>
  <c r="R92" i="9" s="1"/>
  <c r="S92" i="9" s="1"/>
  <c r="J92" i="9"/>
  <c r="Q89" i="9"/>
  <c r="R89" i="9" s="1"/>
  <c r="S89" i="9" s="1"/>
  <c r="J89" i="9"/>
  <c r="P61" i="9"/>
  <c r="D61" i="9"/>
  <c r="P59" i="9"/>
  <c r="D59" i="9"/>
  <c r="Q21" i="9"/>
  <c r="J21" i="9"/>
  <c r="Q18" i="9"/>
  <c r="J18" i="9"/>
  <c r="P17" i="9"/>
  <c r="D17" i="9"/>
  <c r="S112" i="10"/>
  <c r="P50" i="12"/>
  <c r="D19" i="12"/>
  <c r="S73" i="9"/>
  <c r="S104" i="7"/>
  <c r="S50" i="10"/>
  <c r="D81" i="7"/>
  <c r="Q81" i="7"/>
  <c r="R81" i="7" s="1"/>
  <c r="D42" i="12"/>
  <c r="P120" i="13"/>
  <c r="Q120" i="13"/>
  <c r="D78" i="7"/>
  <c r="P78" i="7"/>
  <c r="Q78" i="7"/>
  <c r="Q76" i="7"/>
  <c r="R76" i="7" s="1"/>
  <c r="S76" i="7" s="1"/>
  <c r="P76" i="7"/>
  <c r="H59" i="7"/>
  <c r="J59" i="7" s="1"/>
  <c r="Q59" i="7"/>
  <c r="P54" i="7"/>
  <c r="S54" i="7" s="1"/>
  <c r="D54" i="7"/>
  <c r="H54" i="7"/>
  <c r="P42" i="7"/>
  <c r="H42" i="7"/>
  <c r="J42" i="7" s="1"/>
  <c r="D42" i="7"/>
  <c r="Q42" i="7"/>
  <c r="R42" i="7" s="1"/>
  <c r="S42" i="7" s="1"/>
  <c r="Q38" i="7"/>
  <c r="R38" i="7" s="1"/>
  <c r="S38" i="7" s="1"/>
  <c r="H38" i="7"/>
  <c r="J38" i="7" s="1"/>
  <c r="Q35" i="7"/>
  <c r="R35" i="7" s="1"/>
  <c r="P35" i="7"/>
  <c r="Q29" i="7"/>
  <c r="P29" i="7"/>
  <c r="D29" i="7"/>
  <c r="Q17" i="10"/>
  <c r="R17" i="10" s="1"/>
  <c r="P17" i="10"/>
  <c r="P15" i="10"/>
  <c r="Q15" i="10"/>
  <c r="Q96" i="9"/>
  <c r="J96" i="9"/>
  <c r="Q95" i="9"/>
  <c r="R95" i="9" s="1"/>
  <c r="S95" i="9" s="1"/>
  <c r="J95" i="9"/>
  <c r="Q53" i="9"/>
  <c r="R53" i="9" s="1"/>
  <c r="S53" i="9" s="1"/>
  <c r="J53" i="9"/>
  <c r="Q36" i="9"/>
  <c r="R36" i="9" s="1"/>
  <c r="S36" i="9" s="1"/>
  <c r="J36" i="9"/>
  <c r="P33" i="9"/>
  <c r="D33" i="9"/>
  <c r="P28" i="9"/>
  <c r="D28" i="9"/>
  <c r="D23" i="9"/>
  <c r="D46" i="12"/>
  <c r="J69" i="12"/>
  <c r="D122" i="12"/>
  <c r="S61" i="9"/>
  <c r="S64" i="9"/>
  <c r="D70" i="9"/>
  <c r="J99" i="9"/>
  <c r="E135" i="7"/>
  <c r="F135" i="7" s="1"/>
  <c r="D42" i="10"/>
  <c r="D63" i="10"/>
  <c r="D93" i="10"/>
  <c r="J126" i="10"/>
  <c r="K123" i="10" s="1"/>
  <c r="L123" i="10" s="1"/>
  <c r="J22" i="10"/>
  <c r="J92" i="13"/>
  <c r="D125" i="10"/>
  <c r="E123" i="10" s="1"/>
  <c r="F123" i="10" s="1"/>
  <c r="J28" i="10"/>
  <c r="J38" i="10"/>
  <c r="D78" i="12"/>
  <c r="D65" i="9"/>
  <c r="D41" i="9"/>
  <c r="D98" i="9"/>
  <c r="J124" i="9"/>
  <c r="D121" i="7"/>
  <c r="D66" i="10"/>
  <c r="D72" i="10"/>
  <c r="D77" i="10"/>
  <c r="D79" i="10"/>
  <c r="J86" i="10"/>
  <c r="S115" i="7"/>
  <c r="J72" i="13"/>
  <c r="D78" i="13"/>
  <c r="S98" i="9"/>
  <c r="D52" i="9"/>
  <c r="J51" i="10"/>
  <c r="D35" i="7"/>
  <c r="D49" i="9"/>
  <c r="D35" i="9"/>
  <c r="D101" i="9"/>
  <c r="J79" i="7"/>
  <c r="D38" i="7"/>
  <c r="J24" i="7"/>
  <c r="S34" i="10"/>
  <c r="D81" i="10"/>
  <c r="D88" i="10"/>
  <c r="D17" i="10"/>
  <c r="J34" i="13"/>
  <c r="J62" i="13"/>
  <c r="J116" i="13"/>
  <c r="D48" i="9"/>
  <c r="K132" i="7"/>
  <c r="L132" i="7" s="1"/>
  <c r="K131" i="7"/>
  <c r="L131" i="7" s="1"/>
  <c r="Q38" i="9"/>
  <c r="J38" i="9"/>
  <c r="P37" i="9"/>
  <c r="D37" i="9"/>
  <c r="Q35" i="9"/>
  <c r="J35" i="9"/>
  <c r="Q28" i="9"/>
  <c r="J28" i="9"/>
  <c r="Q23" i="9"/>
  <c r="J23" i="9"/>
  <c r="R77" i="12"/>
  <c r="S77" i="12" s="1"/>
  <c r="R32" i="12"/>
  <c r="S32" i="12" s="1"/>
  <c r="R42" i="12"/>
  <c r="R38" i="12"/>
  <c r="R14" i="12"/>
  <c r="K131" i="10"/>
  <c r="L131" i="10" s="1"/>
  <c r="K130" i="10"/>
  <c r="L130" i="10" s="1"/>
  <c r="K128" i="10"/>
  <c r="L128" i="10" s="1"/>
  <c r="E133" i="7"/>
  <c r="F133" i="7" s="1"/>
  <c r="E128" i="7"/>
  <c r="F128" i="7" s="1"/>
  <c r="E127" i="7"/>
  <c r="F127" i="7" s="1"/>
  <c r="E136" i="7"/>
  <c r="F136" i="7" s="1"/>
  <c r="K132" i="13"/>
  <c r="L132" i="13" s="1"/>
  <c r="K130" i="13"/>
  <c r="L130" i="13" s="1"/>
  <c r="K133" i="13"/>
  <c r="L133" i="13" s="1"/>
  <c r="P98" i="13"/>
  <c r="D98" i="13"/>
  <c r="Q98" i="13"/>
  <c r="R117" i="13" s="1"/>
  <c r="P56" i="13"/>
  <c r="Q56" i="13"/>
  <c r="R75" i="13" s="1"/>
  <c r="S75" i="13" s="1"/>
  <c r="D56" i="13"/>
  <c r="Q26" i="13"/>
  <c r="R45" i="13" s="1"/>
  <c r="S45" i="13" s="1"/>
  <c r="D26" i="13"/>
  <c r="Q25" i="13"/>
  <c r="R44" i="13" s="1"/>
  <c r="D25" i="13"/>
  <c r="P25" i="13"/>
  <c r="S25" i="13" s="1"/>
  <c r="T25" i="13" s="1"/>
  <c r="U25" i="13" s="1"/>
  <c r="H119" i="7"/>
  <c r="J119" i="7" s="1"/>
  <c r="Q119" i="7"/>
  <c r="R119" i="7" s="1"/>
  <c r="P119" i="7"/>
  <c r="D119" i="7"/>
  <c r="Q110" i="7"/>
  <c r="R110" i="7" s="1"/>
  <c r="D110" i="7"/>
  <c r="P110" i="7"/>
  <c r="H110" i="7"/>
  <c r="J110" i="7" s="1"/>
  <c r="P108" i="7"/>
  <c r="Q108" i="7"/>
  <c r="R108" i="7" s="1"/>
  <c r="H108" i="7"/>
  <c r="J108" i="7" s="1"/>
  <c r="D108" i="7"/>
  <c r="H105" i="7"/>
  <c r="J105" i="7" s="1"/>
  <c r="P105" i="7"/>
  <c r="Q105" i="7"/>
  <c r="R105" i="7" s="1"/>
  <c r="Q102" i="7"/>
  <c r="D102" i="7"/>
  <c r="H102" i="7"/>
  <c r="J102" i="7" s="1"/>
  <c r="D100" i="7"/>
  <c r="Q100" i="7"/>
  <c r="R100" i="7" s="1"/>
  <c r="P100" i="7"/>
  <c r="H100" i="7"/>
  <c r="J100" i="7" s="1"/>
  <c r="P66" i="7"/>
  <c r="D66" i="7"/>
  <c r="H66" i="7"/>
  <c r="J66" i="7" s="1"/>
  <c r="Q66" i="7"/>
  <c r="R66" i="7" s="1"/>
  <c r="H63" i="7"/>
  <c r="J63" i="7" s="1"/>
  <c r="P63" i="7"/>
  <c r="Q63" i="7"/>
  <c r="R63" i="7" s="1"/>
  <c r="J36" i="10"/>
  <c r="P35" i="10"/>
  <c r="Q35" i="10"/>
  <c r="R35" i="10" s="1"/>
  <c r="D35" i="10"/>
  <c r="P119" i="9"/>
  <c r="D119" i="9"/>
  <c r="P114" i="9"/>
  <c r="S114" i="9" s="1"/>
  <c r="D114" i="9"/>
  <c r="P87" i="9"/>
  <c r="S87" i="9" s="1"/>
  <c r="D87" i="9"/>
  <c r="Q85" i="9"/>
  <c r="J85" i="9"/>
  <c r="P80" i="9"/>
  <c r="S80" i="9" s="1"/>
  <c r="D80" i="9"/>
  <c r="P75" i="9"/>
  <c r="S75" i="9" s="1"/>
  <c r="D75" i="9"/>
  <c r="Q68" i="9"/>
  <c r="R68" i="9" s="1"/>
  <c r="J68" i="9"/>
  <c r="Q46" i="9"/>
  <c r="J46" i="9"/>
  <c r="K125" i="10"/>
  <c r="L125" i="10" s="1"/>
  <c r="K124" i="10"/>
  <c r="L124" i="10" s="1"/>
  <c r="R89" i="12"/>
  <c r="S89" i="12" s="1"/>
  <c r="R110" i="12"/>
  <c r="S110" i="12" s="1"/>
  <c r="R103" i="12"/>
  <c r="S103" i="12" s="1"/>
  <c r="R91" i="12"/>
  <c r="S91" i="12" s="1"/>
  <c r="R104" i="12"/>
  <c r="S104" i="12" s="1"/>
  <c r="R90" i="12"/>
  <c r="R96" i="12"/>
  <c r="R86" i="12"/>
  <c r="S86" i="12" s="1"/>
  <c r="K126" i="10"/>
  <c r="L126" i="10" s="1"/>
  <c r="K117" i="10"/>
  <c r="L117" i="10" s="1"/>
  <c r="R17" i="12"/>
  <c r="S17" i="12" s="1"/>
  <c r="T17" i="12" s="1"/>
  <c r="U17" i="12" s="1"/>
  <c r="R49" i="12"/>
  <c r="S49" i="12" s="1"/>
  <c r="R75" i="12"/>
  <c r="R31" i="12"/>
  <c r="R16" i="12"/>
  <c r="S16" i="12" s="1"/>
  <c r="T16" i="12" s="1"/>
  <c r="U16" i="12" s="1"/>
  <c r="R82" i="12"/>
  <c r="S82" i="12" s="1"/>
  <c r="R48" i="12"/>
  <c r="R45" i="12"/>
  <c r="S45" i="12" s="1"/>
  <c r="R72" i="12"/>
  <c r="S72" i="12" s="1"/>
  <c r="R46" i="12"/>
  <c r="S46" i="12" s="1"/>
  <c r="R61" i="12"/>
  <c r="S61" i="12" s="1"/>
  <c r="R18" i="12"/>
  <c r="S18" i="12" s="1"/>
  <c r="T18" i="12" s="1"/>
  <c r="U18" i="12" s="1"/>
  <c r="R44" i="12"/>
  <c r="R71" i="12"/>
  <c r="S71" i="12" s="1"/>
  <c r="R23" i="12"/>
  <c r="R40" i="12"/>
  <c r="R60" i="12"/>
  <c r="R20" i="12"/>
  <c r="R34" i="12"/>
  <c r="S34" i="12" s="1"/>
  <c r="R67" i="12"/>
  <c r="S67" i="12" s="1"/>
  <c r="R55" i="12"/>
  <c r="S55" i="12" s="1"/>
  <c r="R120" i="12"/>
  <c r="S120" i="12" s="1"/>
  <c r="R117" i="12"/>
  <c r="S117" i="12" s="1"/>
  <c r="R121" i="12"/>
  <c r="S121" i="12" s="1"/>
  <c r="R56" i="12"/>
  <c r="S56" i="12" s="1"/>
  <c r="K118" i="10"/>
  <c r="L118" i="10" s="1"/>
  <c r="K129" i="7"/>
  <c r="L129" i="7" s="1"/>
  <c r="R15" i="12"/>
  <c r="R27" i="12"/>
  <c r="S27" i="12" s="1"/>
  <c r="R51" i="12"/>
  <c r="E136" i="13"/>
  <c r="F136" i="13" s="1"/>
  <c r="E134" i="13"/>
  <c r="F134" i="13" s="1"/>
  <c r="E135" i="13"/>
  <c r="F135" i="13" s="1"/>
  <c r="R92" i="10"/>
  <c r="S92" i="10" s="1"/>
  <c r="R87" i="10"/>
  <c r="S87" i="10" s="1"/>
  <c r="R39" i="10"/>
  <c r="R41" i="10"/>
  <c r="S41" i="10" s="1"/>
  <c r="R37" i="10"/>
  <c r="S37" i="10" s="1"/>
  <c r="E131" i="9"/>
  <c r="F131" i="9" s="1"/>
  <c r="K133" i="9"/>
  <c r="L133" i="9" s="1"/>
  <c r="K132" i="9"/>
  <c r="L132" i="9" s="1"/>
  <c r="K127" i="9"/>
  <c r="L127" i="9" s="1"/>
  <c r="R78" i="7"/>
  <c r="S78" i="7" s="1"/>
  <c r="K129" i="13"/>
  <c r="L129" i="13" s="1"/>
  <c r="S92" i="7"/>
  <c r="E132" i="9"/>
  <c r="F132" i="9" s="1"/>
  <c r="E133" i="9"/>
  <c r="F133" i="9" s="1"/>
  <c r="K128" i="9"/>
  <c r="L128" i="9" s="1"/>
  <c r="K131" i="9"/>
  <c r="L131" i="9" s="1"/>
  <c r="K135" i="10"/>
  <c r="L135" i="10" s="1"/>
  <c r="K136" i="10"/>
  <c r="L136" i="10" s="1"/>
  <c r="Q127" i="12"/>
  <c r="P127" i="12"/>
  <c r="S127" i="12" s="1"/>
  <c r="D127" i="12"/>
  <c r="E125" i="12" s="1"/>
  <c r="F125" i="12" s="1"/>
  <c r="P48" i="12"/>
  <c r="H48" i="12"/>
  <c r="J48" i="12" s="1"/>
  <c r="D48" i="12"/>
  <c r="Q48" i="12"/>
  <c r="R58" i="12" s="1"/>
  <c r="D44" i="12"/>
  <c r="P44" i="12"/>
  <c r="S44" i="12" s="1"/>
  <c r="H44" i="12"/>
  <c r="J44" i="12" s="1"/>
  <c r="Q44" i="12"/>
  <c r="R54" i="12" s="1"/>
  <c r="R50" i="12"/>
  <c r="Q37" i="12"/>
  <c r="R47" i="12" s="1"/>
  <c r="H37" i="12"/>
  <c r="J37" i="12" s="1"/>
  <c r="P37" i="12"/>
  <c r="D26" i="12"/>
  <c r="H26" i="12"/>
  <c r="J26" i="12" s="1"/>
  <c r="P22" i="12"/>
  <c r="S22" i="12" s="1"/>
  <c r="T22" i="12" s="1"/>
  <c r="U22" i="12" s="1"/>
  <c r="H22" i="12"/>
  <c r="J22" i="12" s="1"/>
  <c r="D18" i="12"/>
  <c r="Q18" i="12"/>
  <c r="R28" i="12" s="1"/>
  <c r="S28" i="12" s="1"/>
  <c r="R24" i="12"/>
  <c r="P132" i="13"/>
  <c r="D132" i="13"/>
  <c r="E122" i="13" s="1"/>
  <c r="F122" i="13" s="1"/>
  <c r="J128" i="13"/>
  <c r="K128" i="13" s="1"/>
  <c r="L128" i="13" s="1"/>
  <c r="P105" i="13"/>
  <c r="D105" i="13"/>
  <c r="Q105" i="13"/>
  <c r="R124" i="13" s="1"/>
  <c r="S124" i="13" s="1"/>
  <c r="D102" i="13"/>
  <c r="P102" i="13"/>
  <c r="S102" i="13" s="1"/>
  <c r="Q102" i="13"/>
  <c r="P101" i="13"/>
  <c r="Q101" i="13"/>
  <c r="R120" i="13" s="1"/>
  <c r="D101" i="13"/>
  <c r="D66" i="13"/>
  <c r="Q66" i="13"/>
  <c r="R85" i="13" s="1"/>
  <c r="S85" i="13" s="1"/>
  <c r="P62" i="13"/>
  <c r="Q62" i="13"/>
  <c r="R81" i="13" s="1"/>
  <c r="Q61" i="13"/>
  <c r="R80" i="13" s="1"/>
  <c r="P61" i="13"/>
  <c r="S61" i="13" s="1"/>
  <c r="D61" i="13"/>
  <c r="P32" i="13"/>
  <c r="Q32" i="13"/>
  <c r="R51" i="13" s="1"/>
  <c r="Q56" i="7"/>
  <c r="R56" i="7" s="1"/>
  <c r="P56" i="7"/>
  <c r="H56" i="7"/>
  <c r="J56" i="7" s="1"/>
  <c r="D56" i="7"/>
  <c r="D34" i="7"/>
  <c r="P34" i="7"/>
  <c r="H34" i="7"/>
  <c r="J34" i="7" s="1"/>
  <c r="Q34" i="7"/>
  <c r="R34" i="7" s="1"/>
  <c r="J31" i="7"/>
  <c r="Q117" i="10"/>
  <c r="P117" i="10"/>
  <c r="Q109" i="10"/>
  <c r="R109" i="10" s="1"/>
  <c r="S109" i="10" s="1"/>
  <c r="D109" i="10"/>
  <c r="Q105" i="10"/>
  <c r="R105" i="10" s="1"/>
  <c r="S105" i="10" s="1"/>
  <c r="D105" i="10"/>
  <c r="Q101" i="10"/>
  <c r="R101" i="10" s="1"/>
  <c r="D101" i="10"/>
  <c r="P101" i="10"/>
  <c r="Q96" i="10"/>
  <c r="R96" i="10" s="1"/>
  <c r="P96" i="10"/>
  <c r="D96" i="10"/>
  <c r="P86" i="10"/>
  <c r="Q86" i="10"/>
  <c r="R86" i="10" s="1"/>
  <c r="D86" i="10"/>
  <c r="P84" i="10"/>
  <c r="Q84" i="10"/>
  <c r="R84" i="10" s="1"/>
  <c r="D84" i="10"/>
  <c r="J80" i="10"/>
  <c r="D75" i="10"/>
  <c r="Q75" i="10"/>
  <c r="R75" i="10" s="1"/>
  <c r="S75" i="10" s="1"/>
  <c r="J58" i="10"/>
  <c r="J54" i="10"/>
  <c r="J41" i="10"/>
  <c r="P40" i="10"/>
  <c r="Q40" i="10"/>
  <c r="R40" i="10" s="1"/>
  <c r="D40" i="10"/>
  <c r="Q38" i="10"/>
  <c r="R38" i="10" s="1"/>
  <c r="P38" i="10"/>
  <c r="P124" i="9"/>
  <c r="D124" i="9"/>
  <c r="E122" i="9" s="1"/>
  <c r="F122" i="9" s="1"/>
  <c r="P122" i="9"/>
  <c r="D122" i="9"/>
  <c r="P88" i="9"/>
  <c r="D88" i="9"/>
  <c r="Q86" i="9"/>
  <c r="R86" i="9" s="1"/>
  <c r="S86" i="9" s="1"/>
  <c r="J86" i="9"/>
  <c r="P78" i="9"/>
  <c r="D78" i="9"/>
  <c r="P71" i="9"/>
  <c r="S71" i="9" s="1"/>
  <c r="D71" i="9"/>
  <c r="P68" i="9"/>
  <c r="D68" i="9"/>
  <c r="Q47" i="9"/>
  <c r="R47" i="9" s="1"/>
  <c r="S47" i="9" s="1"/>
  <c r="J47" i="9"/>
  <c r="Q43" i="9"/>
  <c r="J43" i="9"/>
  <c r="P30" i="9"/>
  <c r="D30" i="9"/>
  <c r="P15" i="9"/>
  <c r="D15" i="9"/>
  <c r="B49" i="1"/>
  <c r="E13" i="1" s="1"/>
  <c r="B50" i="1"/>
  <c r="S125" i="10"/>
  <c r="R89" i="10"/>
  <c r="S89" i="10" s="1"/>
  <c r="S88" i="9"/>
  <c r="E126" i="13"/>
  <c r="F126" i="13" s="1"/>
  <c r="R122" i="10"/>
  <c r="S122" i="10" s="1"/>
  <c r="S40" i="7"/>
  <c r="R93" i="13"/>
  <c r="S93" i="13" s="1"/>
  <c r="K129" i="12"/>
  <c r="L129" i="12" s="1"/>
  <c r="K131" i="12"/>
  <c r="L131" i="12" s="1"/>
  <c r="S81" i="13"/>
  <c r="R123" i="13"/>
  <c r="S123" i="13" s="1"/>
  <c r="R23" i="13"/>
  <c r="S23" i="13" s="1"/>
  <c r="T23" i="13" s="1"/>
  <c r="U23" i="13" s="1"/>
  <c r="R105" i="13"/>
  <c r="R69" i="13"/>
  <c r="R16" i="13"/>
  <c r="S16" i="13" s="1"/>
  <c r="T16" i="13" s="1"/>
  <c r="U16" i="13" s="1"/>
  <c r="R35" i="13"/>
  <c r="S35" i="13" s="1"/>
  <c r="R111" i="13"/>
  <c r="S111" i="13" s="1"/>
  <c r="R133" i="13"/>
  <c r="S133" i="13" s="1"/>
  <c r="R27" i="13"/>
  <c r="R135" i="13"/>
  <c r="S135" i="13" s="1"/>
  <c r="R54" i="13"/>
  <c r="R49" i="13"/>
  <c r="S49" i="13" s="1"/>
  <c r="R79" i="13"/>
  <c r="S79" i="13" s="1"/>
  <c r="R45" i="10"/>
  <c r="S45" i="10" s="1"/>
  <c r="R69" i="10"/>
  <c r="S69" i="10" s="1"/>
  <c r="E128" i="13"/>
  <c r="F128" i="13" s="1"/>
  <c r="S24" i="7"/>
  <c r="S31" i="7"/>
  <c r="R116" i="10"/>
  <c r="S116" i="10" s="1"/>
  <c r="R115" i="10"/>
  <c r="S115" i="10" s="1"/>
  <c r="R103" i="10"/>
  <c r="S103" i="10" s="1"/>
  <c r="R83" i="10"/>
  <c r="S83" i="10" s="1"/>
  <c r="S135" i="7"/>
  <c r="R17" i="7"/>
  <c r="S17" i="7" s="1"/>
  <c r="R98" i="7"/>
  <c r="S98" i="7" s="1"/>
  <c r="R29" i="7"/>
  <c r="R82" i="7"/>
  <c r="S82" i="7" s="1"/>
  <c r="R116" i="7"/>
  <c r="R58" i="7"/>
  <c r="R86" i="7"/>
  <c r="R36" i="7"/>
  <c r="S36" i="7" s="1"/>
  <c r="R23" i="7"/>
  <c r="S23" i="7" s="1"/>
  <c r="R15" i="7"/>
  <c r="R53" i="7"/>
  <c r="S53" i="7" s="1"/>
  <c r="R102" i="7"/>
  <c r="S102" i="7" s="1"/>
  <c r="R132" i="7"/>
  <c r="S132" i="7" s="1"/>
  <c r="R130" i="7"/>
  <c r="S130" i="7" s="1"/>
  <c r="R131" i="7"/>
  <c r="S131" i="7" s="1"/>
  <c r="R124" i="7"/>
  <c r="S124" i="7" s="1"/>
  <c r="R117" i="7"/>
  <c r="S117" i="7" s="1"/>
  <c r="R32" i="7"/>
  <c r="S32" i="7" s="1"/>
  <c r="R16" i="7"/>
  <c r="S16" i="7" s="1"/>
  <c r="R136" i="7"/>
  <c r="S136" i="7" s="1"/>
  <c r="T136" i="7" s="1"/>
  <c r="U136" i="7" s="1"/>
  <c r="R18" i="7"/>
  <c r="S18" i="7" s="1"/>
  <c r="R28" i="7"/>
  <c r="S28" i="7" s="1"/>
  <c r="R27" i="7"/>
  <c r="S27" i="7" s="1"/>
  <c r="R129" i="7"/>
  <c r="S129" i="7" s="1"/>
  <c r="R14" i="10"/>
  <c r="R72" i="10"/>
  <c r="K134" i="10"/>
  <c r="L134" i="10" s="1"/>
  <c r="S83" i="9"/>
  <c r="E129" i="9"/>
  <c r="F129" i="9" s="1"/>
  <c r="S28" i="10"/>
  <c r="S68" i="7"/>
  <c r="R101" i="9"/>
  <c r="S101" i="9" s="1"/>
  <c r="R100" i="9"/>
  <c r="S100" i="9" s="1"/>
  <c r="R133" i="9"/>
  <c r="S133" i="9" s="1"/>
  <c r="R134" i="9"/>
  <c r="S134" i="9" s="1"/>
  <c r="D37" i="12"/>
  <c r="E130" i="9"/>
  <c r="F130" i="9" s="1"/>
  <c r="E133" i="10"/>
  <c r="F133" i="10" s="1"/>
  <c r="E132" i="10"/>
  <c r="F132" i="10" s="1"/>
  <c r="K133" i="10"/>
  <c r="L133" i="10" s="1"/>
  <c r="R82" i="10"/>
  <c r="S82" i="10" s="1"/>
  <c r="R136" i="10"/>
  <c r="S136" i="10" s="1"/>
  <c r="T136" i="10" s="1"/>
  <c r="U136" i="10" s="1"/>
  <c r="R117" i="10"/>
  <c r="R128" i="10"/>
  <c r="S128" i="10" s="1"/>
  <c r="R76" i="10"/>
  <c r="S76" i="10" s="1"/>
  <c r="R132" i="10"/>
  <c r="S132" i="10" s="1"/>
  <c r="R78" i="10"/>
  <c r="S78" i="10" s="1"/>
  <c r="R134" i="10"/>
  <c r="S134" i="10" s="1"/>
  <c r="R131" i="10"/>
  <c r="R130" i="10"/>
  <c r="S130" i="10" s="1"/>
  <c r="R119" i="10"/>
  <c r="S119" i="10" s="1"/>
  <c r="R102" i="10"/>
  <c r="S102" i="10" s="1"/>
  <c r="R81" i="10"/>
  <c r="S81" i="10" s="1"/>
  <c r="R80" i="10"/>
  <c r="S80" i="10" s="1"/>
  <c r="R97" i="10"/>
  <c r="S97" i="10" s="1"/>
  <c r="R104" i="10"/>
  <c r="R106" i="10"/>
  <c r="R114" i="10"/>
  <c r="S114" i="10" s="1"/>
  <c r="R123" i="10"/>
  <c r="S123" i="10" s="1"/>
  <c r="R77" i="10"/>
  <c r="S77" i="10" s="1"/>
  <c r="R107" i="10"/>
  <c r="R108" i="10"/>
  <c r="R101" i="13"/>
  <c r="R127" i="13"/>
  <c r="R95" i="13"/>
  <c r="S95" i="13" s="1"/>
  <c r="R131" i="13"/>
  <c r="S131" i="13" s="1"/>
  <c r="R21" i="13"/>
  <c r="R20" i="13"/>
  <c r="R66" i="13"/>
  <c r="S66" i="13" s="1"/>
  <c r="R22" i="13"/>
  <c r="R129" i="13"/>
  <c r="S129" i="13" s="1"/>
  <c r="R19" i="13"/>
  <c r="S19" i="13" s="1"/>
  <c r="T19" i="13" s="1"/>
  <c r="U19" i="13" s="1"/>
  <c r="R38" i="13"/>
  <c r="R15" i="13"/>
  <c r="S15" i="13" s="1"/>
  <c r="R82" i="13"/>
  <c r="R98" i="13"/>
  <c r="R97" i="13"/>
  <c r="S97" i="13" s="1"/>
  <c r="R114" i="13"/>
  <c r="S114" i="13" s="1"/>
  <c r="R132" i="13"/>
  <c r="S132" i="13" s="1"/>
  <c r="R121" i="13"/>
  <c r="R109" i="13"/>
  <c r="R71" i="13"/>
  <c r="R102" i="12"/>
  <c r="S102" i="12" s="1"/>
  <c r="R130" i="13"/>
  <c r="S130" i="13" s="1"/>
  <c r="S96" i="12"/>
  <c r="R126" i="12"/>
  <c r="S126" i="12" s="1"/>
  <c r="R118" i="10"/>
  <c r="S118" i="10" s="1"/>
  <c r="S83" i="13"/>
  <c r="R65" i="13"/>
  <c r="S65" i="13" s="1"/>
  <c r="R122" i="13"/>
  <c r="S122" i="13" s="1"/>
  <c r="R59" i="13"/>
  <c r="R134" i="13"/>
  <c r="S134" i="13" s="1"/>
  <c r="R30" i="13"/>
  <c r="S30" i="13" s="1"/>
  <c r="T30" i="13" s="1"/>
  <c r="U30" i="13" s="1"/>
  <c r="R60" i="13"/>
  <c r="S60" i="13" s="1"/>
  <c r="R34" i="13"/>
  <c r="S34" i="13" s="1"/>
  <c r="R87" i="13"/>
  <c r="S87" i="13" s="1"/>
  <c r="R115" i="13"/>
  <c r="S115" i="13" s="1"/>
  <c r="R64" i="13"/>
  <c r="S64" i="13" s="1"/>
  <c r="R32" i="13"/>
  <c r="S32" i="13" s="1"/>
  <c r="T32" i="13" s="1"/>
  <c r="U32" i="13" s="1"/>
  <c r="R29" i="13"/>
  <c r="S29" i="13" s="1"/>
  <c r="T29" i="13" s="1"/>
  <c r="U29" i="13" s="1"/>
  <c r="R37" i="13"/>
  <c r="S37" i="13" s="1"/>
  <c r="S58" i="10"/>
  <c r="S49" i="7"/>
  <c r="R98" i="10"/>
  <c r="S98" i="10" s="1"/>
  <c r="R135" i="10"/>
  <c r="S135" i="10" s="1"/>
  <c r="T135" i="10" s="1"/>
  <c r="U135" i="10" s="1"/>
  <c r="R91" i="10"/>
  <c r="S91" i="10" s="1"/>
  <c r="R127" i="10"/>
  <c r="S127" i="10" s="1"/>
  <c r="R129" i="10"/>
  <c r="S129" i="10" s="1"/>
  <c r="R113" i="10"/>
  <c r="R56" i="13"/>
  <c r="S99" i="9"/>
  <c r="H18" i="12"/>
  <c r="J18" i="12" s="1"/>
  <c r="E133" i="13"/>
  <c r="F133" i="13" s="1"/>
  <c r="K130" i="9"/>
  <c r="L130" i="9" s="1"/>
  <c r="D38" i="10"/>
  <c r="S131" i="10"/>
  <c r="K129" i="10"/>
  <c r="L129" i="10" s="1"/>
  <c r="R51" i="7"/>
  <c r="S51" i="7" s="1"/>
  <c r="J79" i="12"/>
  <c r="S39" i="10"/>
  <c r="S41" i="7"/>
  <c r="J91" i="12"/>
  <c r="S96" i="13"/>
  <c r="Q75" i="12"/>
  <c r="R85" i="12" s="1"/>
  <c r="S85" i="12" s="1"/>
  <c r="P75" i="12"/>
  <c r="H75" i="12"/>
  <c r="J75" i="12" s="1"/>
  <c r="H67" i="12"/>
  <c r="J67" i="12" s="1"/>
  <c r="D67" i="12"/>
  <c r="P63" i="12"/>
  <c r="H63" i="12"/>
  <c r="J63" i="12" s="1"/>
  <c r="J54" i="12"/>
  <c r="H51" i="12"/>
  <c r="J51" i="12" s="1"/>
  <c r="D51" i="12"/>
  <c r="P51" i="12"/>
  <c r="E126" i="10"/>
  <c r="F126" i="10" s="1"/>
  <c r="R69" i="12"/>
  <c r="S69" i="12" s="1"/>
  <c r="S105" i="12"/>
  <c r="R103" i="7"/>
  <c r="S103" i="7" s="1"/>
  <c r="R35" i="12"/>
  <c r="S35" i="12" s="1"/>
  <c r="R100" i="10"/>
  <c r="R52" i="13"/>
  <c r="S52" i="13" s="1"/>
  <c r="S60" i="10"/>
  <c r="R100" i="13"/>
  <c r="R80" i="7"/>
  <c r="S80" i="7" s="1"/>
  <c r="R68" i="12"/>
  <c r="R128" i="12"/>
  <c r="S128" i="12" s="1"/>
  <c r="R109" i="12"/>
  <c r="S109" i="12" s="1"/>
  <c r="R62" i="12"/>
  <c r="S62" i="12" s="1"/>
  <c r="R87" i="12"/>
  <c r="S87" i="12" s="1"/>
  <c r="R26" i="12"/>
  <c r="S26" i="12" s="1"/>
  <c r="R129" i="12"/>
  <c r="S129" i="12" s="1"/>
  <c r="R123" i="12"/>
  <c r="S123" i="12" s="1"/>
  <c r="R111" i="12"/>
  <c r="R135" i="12"/>
  <c r="S135" i="12" s="1"/>
  <c r="T135" i="12" s="1"/>
  <c r="U135" i="12" s="1"/>
  <c r="R19" i="12"/>
  <c r="S19" i="12" s="1"/>
  <c r="T19" i="12" s="1"/>
  <c r="U19" i="12" s="1"/>
  <c r="R74" i="12"/>
  <c r="S74" i="12" s="1"/>
  <c r="R98" i="12"/>
  <c r="S98" i="12" s="1"/>
  <c r="R84" i="12"/>
  <c r="S84" i="12" s="1"/>
  <c r="R59" i="12"/>
  <c r="S59" i="12" s="1"/>
  <c r="R66" i="12"/>
  <c r="S66" i="12" s="1"/>
  <c r="R83" i="12"/>
  <c r="R122" i="12"/>
  <c r="S122" i="12" s="1"/>
  <c r="R79" i="12"/>
  <c r="S79" i="12" s="1"/>
  <c r="R101" i="12"/>
  <c r="S101" i="12" s="1"/>
  <c r="R73" i="12"/>
  <c r="S73" i="12" s="1"/>
  <c r="R64" i="10"/>
  <c r="S64" i="10" s="1"/>
  <c r="R43" i="10"/>
  <c r="S43" i="10" s="1"/>
  <c r="R67" i="10"/>
  <c r="S67" i="10" s="1"/>
  <c r="S26" i="10"/>
  <c r="R49" i="9"/>
  <c r="S49" i="9" s="1"/>
  <c r="R48" i="9"/>
  <c r="S48" i="9" s="1"/>
  <c r="R96" i="9"/>
  <c r="S96" i="9" s="1"/>
  <c r="R59" i="9"/>
  <c r="R97" i="9"/>
  <c r="S97" i="9" s="1"/>
  <c r="R46" i="9"/>
  <c r="R65" i="9"/>
  <c r="S65" i="9" s="1"/>
  <c r="S127" i="13"/>
  <c r="R63" i="9"/>
  <c r="S63" i="9" s="1"/>
  <c r="S19" i="10"/>
  <c r="J101" i="7"/>
  <c r="R112" i="12"/>
  <c r="S112" i="12" s="1"/>
  <c r="R116" i="13"/>
  <c r="S116" i="13" s="1"/>
  <c r="R33" i="7"/>
  <c r="S33" i="7" s="1"/>
  <c r="R53" i="13"/>
  <c r="R88" i="10"/>
  <c r="S88" i="10" s="1"/>
  <c r="R36" i="10"/>
  <c r="S36" i="10" s="1"/>
  <c r="R79" i="10"/>
  <c r="S79" i="10" s="1"/>
  <c r="K132" i="10"/>
  <c r="L132" i="10" s="1"/>
  <c r="S59" i="13"/>
  <c r="R25" i="7"/>
  <c r="S25" i="7" s="1"/>
  <c r="R91" i="9"/>
  <c r="R84" i="13"/>
  <c r="J49" i="12"/>
  <c r="J114" i="12"/>
  <c r="R20" i="7"/>
  <c r="S20" i="7" s="1"/>
  <c r="J106" i="7"/>
  <c r="J119" i="12"/>
  <c r="R112" i="9"/>
  <c r="S112" i="9" s="1"/>
  <c r="J54" i="7"/>
  <c r="R44" i="9"/>
  <c r="R57" i="9"/>
  <c r="S57" i="9" s="1"/>
  <c r="R132" i="9"/>
  <c r="S132" i="9" s="1"/>
  <c r="R94" i="9"/>
  <c r="S94" i="9" s="1"/>
  <c r="R136" i="9"/>
  <c r="S136" i="9" s="1"/>
  <c r="T136" i="9" s="1"/>
  <c r="U136" i="9" s="1"/>
  <c r="E127" i="9"/>
  <c r="F127" i="9" s="1"/>
  <c r="Q134" i="12"/>
  <c r="H134" i="12"/>
  <c r="J134" i="12" s="1"/>
  <c r="Q132" i="12"/>
  <c r="P132" i="12"/>
  <c r="S132" i="12" s="1"/>
  <c r="J85" i="12"/>
  <c r="H78" i="12"/>
  <c r="J78" i="12" s="1"/>
  <c r="P78" i="12"/>
  <c r="H70" i="12"/>
  <c r="J70" i="12" s="1"/>
  <c r="P70" i="12"/>
  <c r="R53" i="12"/>
  <c r="H39" i="12"/>
  <c r="J39" i="12" s="1"/>
  <c r="Q29" i="12"/>
  <c r="R39" i="12" s="1"/>
  <c r="S39" i="12" s="1"/>
  <c r="H29" i="12"/>
  <c r="J29" i="12" s="1"/>
  <c r="J25" i="12"/>
  <c r="S77" i="13"/>
  <c r="J69" i="13"/>
  <c r="D40" i="7"/>
  <c r="H40" i="7"/>
  <c r="J40" i="7" s="1"/>
  <c r="J122" i="7"/>
  <c r="J106" i="12"/>
  <c r="S104" i="10"/>
  <c r="J95" i="12"/>
  <c r="R59" i="7"/>
  <c r="S59" i="7" s="1"/>
  <c r="J15" i="12"/>
  <c r="R113" i="7"/>
  <c r="S113" i="7" s="1"/>
  <c r="O56" i="9"/>
  <c r="O85" i="9"/>
  <c r="O119" i="9"/>
  <c r="O18" i="9"/>
  <c r="O28" i="9"/>
  <c r="O125" i="9"/>
  <c r="O70" i="9"/>
  <c r="R70" i="9" s="1"/>
  <c r="S70" i="9" s="1"/>
  <c r="O120" i="9"/>
  <c r="R122" i="7"/>
  <c r="R125" i="13"/>
  <c r="S125" i="13" s="1"/>
  <c r="H99" i="12"/>
  <c r="J99" i="12" s="1"/>
  <c r="P99" i="12"/>
  <c r="S99" i="12" s="1"/>
  <c r="D81" i="12"/>
  <c r="P22" i="13"/>
  <c r="Q22" i="13"/>
  <c r="R41" i="13" s="1"/>
  <c r="S41" i="13" s="1"/>
  <c r="P58" i="7"/>
  <c r="D58" i="7"/>
  <c r="R43" i="7"/>
  <c r="J118" i="7"/>
  <c r="R127" i="7"/>
  <c r="S127" i="7" s="1"/>
  <c r="J120" i="7"/>
  <c r="J116" i="7"/>
  <c r="J73" i="12"/>
  <c r="C15" i="12"/>
  <c r="D15" i="12" s="1"/>
  <c r="C39" i="12"/>
  <c r="D39" i="12" s="1"/>
  <c r="J117" i="13"/>
  <c r="J106" i="13"/>
  <c r="J96" i="13"/>
  <c r="J89" i="13"/>
  <c r="Q73" i="13"/>
  <c r="R92" i="13" s="1"/>
  <c r="S92" i="13" s="1"/>
  <c r="D73" i="13"/>
  <c r="P73" i="13"/>
  <c r="D43" i="7"/>
  <c r="R71" i="10"/>
  <c r="S71" i="10" s="1"/>
  <c r="J34" i="10"/>
  <c r="J24" i="10"/>
  <c r="K23" i="10" s="1"/>
  <c r="L23" i="10" s="1"/>
  <c r="J85" i="7"/>
  <c r="J88" i="7"/>
  <c r="D111" i="12"/>
  <c r="J58" i="13"/>
  <c r="J18" i="13"/>
  <c r="J15" i="13"/>
  <c r="H133" i="7"/>
  <c r="J133" i="7" s="1"/>
  <c r="K134" i="7" s="1"/>
  <c r="L134" i="7" s="1"/>
  <c r="Q133" i="7"/>
  <c r="R133" i="7" s="1"/>
  <c r="S133" i="7" s="1"/>
  <c r="J86" i="12"/>
  <c r="K896" i="1"/>
  <c r="J110" i="12"/>
  <c r="J94" i="12"/>
  <c r="J42" i="12"/>
  <c r="J125" i="13"/>
  <c r="K125" i="13" s="1"/>
  <c r="L125" i="13" s="1"/>
  <c r="J123" i="13"/>
  <c r="J121" i="13"/>
  <c r="J118" i="13"/>
  <c r="D104" i="13"/>
  <c r="J101" i="13"/>
  <c r="J90" i="13"/>
  <c r="P128" i="7"/>
  <c r="S128" i="7" s="1"/>
  <c r="J98" i="7"/>
  <c r="J91" i="7"/>
  <c r="D64" i="7"/>
  <c r="P60" i="7"/>
  <c r="S60" i="7" s="1"/>
  <c r="J53" i="7"/>
  <c r="J116" i="10"/>
  <c r="K112" i="10" s="1"/>
  <c r="L112" i="10" s="1"/>
  <c r="R95" i="10"/>
  <c r="R18" i="10"/>
  <c r="S18" i="10" s="1"/>
  <c r="R109" i="9"/>
  <c r="S109" i="9" s="1"/>
  <c r="R32" i="9"/>
  <c r="S32" i="9" s="1"/>
  <c r="R16" i="9"/>
  <c r="S16" i="9" s="1"/>
  <c r="B49" i="3"/>
  <c r="R15" i="10"/>
  <c r="S15" i="10" s="1"/>
  <c r="R113" i="12"/>
  <c r="S113" i="12" s="1"/>
  <c r="R65" i="12"/>
  <c r="S65" i="12" s="1"/>
  <c r="D52" i="12"/>
  <c r="D49" i="12"/>
  <c r="D27" i="12"/>
  <c r="J119" i="13"/>
  <c r="J115" i="13"/>
  <c r="K100" i="13" s="1"/>
  <c r="L100" i="13" s="1"/>
  <c r="S76" i="13"/>
  <c r="J66" i="13"/>
  <c r="D53" i="13"/>
  <c r="Q53" i="13"/>
  <c r="R72" i="13" s="1"/>
  <c r="J42" i="13"/>
  <c r="R40" i="13"/>
  <c r="S40" i="13" s="1"/>
  <c r="J17" i="13"/>
  <c r="J117" i="7"/>
  <c r="D112" i="7"/>
  <c r="D37" i="7"/>
  <c r="R55" i="10"/>
  <c r="J17" i="10"/>
  <c r="R60" i="9"/>
  <c r="S60" i="9" s="1"/>
  <c r="R45" i="9"/>
  <c r="S45" i="9" s="1"/>
  <c r="J98" i="13"/>
  <c r="J81" i="13"/>
  <c r="J80" i="13"/>
  <c r="J77" i="13"/>
  <c r="J76" i="13"/>
  <c r="J75" i="13"/>
  <c r="D48" i="13"/>
  <c r="D47" i="13"/>
  <c r="J39" i="13"/>
  <c r="J31" i="13"/>
  <c r="K19" i="13" s="1"/>
  <c r="L19" i="13" s="1"/>
  <c r="J30" i="13"/>
  <c r="J21" i="13"/>
  <c r="J39" i="7"/>
  <c r="D110" i="10"/>
  <c r="S106" i="10"/>
  <c r="J100" i="10"/>
  <c r="K98" i="10" s="1"/>
  <c r="L98" i="10" s="1"/>
  <c r="J96" i="10"/>
  <c r="K86" i="10" s="1"/>
  <c r="L86" i="10" s="1"/>
  <c r="J92" i="10"/>
  <c r="K68" i="10" s="1"/>
  <c r="L68" i="10" s="1"/>
  <c r="R63" i="10"/>
  <c r="R53" i="10"/>
  <c r="S53" i="10" s="1"/>
  <c r="R124" i="9"/>
  <c r="R121" i="9"/>
  <c r="S121" i="9" s="1"/>
  <c r="R78" i="9"/>
  <c r="S46" i="9"/>
  <c r="R42" i="9"/>
  <c r="S42" i="9" s="1"/>
  <c r="R37" i="9"/>
  <c r="J87" i="13"/>
  <c r="J85" i="13"/>
  <c r="J83" i="13"/>
  <c r="J78" i="13"/>
  <c r="K78" i="13" s="1"/>
  <c r="L78" i="13" s="1"/>
  <c r="S72" i="13"/>
  <c r="J64" i="13"/>
  <c r="R78" i="13"/>
  <c r="S78" i="13" s="1"/>
  <c r="J40" i="13"/>
  <c r="J22" i="13"/>
  <c r="J19" i="13"/>
  <c r="S30" i="7"/>
  <c r="R111" i="10"/>
  <c r="S111" i="10" s="1"/>
  <c r="S107" i="10"/>
  <c r="J104" i="10"/>
  <c r="K103" i="10" s="1"/>
  <c r="L103" i="10" s="1"/>
  <c r="J35" i="10"/>
  <c r="J30" i="10"/>
  <c r="J27" i="10"/>
  <c r="J25" i="10"/>
  <c r="B48" i="3"/>
  <c r="E13" i="3" s="1"/>
  <c r="K123" i="12"/>
  <c r="L123" i="12" s="1"/>
  <c r="K124" i="12"/>
  <c r="L124" i="12" s="1"/>
  <c r="P38" i="13"/>
  <c r="S38" i="13" s="1"/>
  <c r="D38" i="13"/>
  <c r="Q38" i="13"/>
  <c r="R57" i="13" s="1"/>
  <c r="S57" i="13" s="1"/>
  <c r="Q20" i="13"/>
  <c r="R39" i="13" s="1"/>
  <c r="S39" i="13" s="1"/>
  <c r="P20" i="13"/>
  <c r="D20" i="13"/>
  <c r="P73" i="7"/>
  <c r="Q73" i="7"/>
  <c r="R73" i="7" s="1"/>
  <c r="D73" i="7"/>
  <c r="H73" i="7"/>
  <c r="J73" i="7" s="1"/>
  <c r="H62" i="7"/>
  <c r="J62" i="7" s="1"/>
  <c r="P62" i="7"/>
  <c r="D62" i="7"/>
  <c r="Q62" i="7"/>
  <c r="R62" i="7" s="1"/>
  <c r="H45" i="7"/>
  <c r="J45" i="7" s="1"/>
  <c r="D45" i="7"/>
  <c r="Q45" i="7"/>
  <c r="R45" i="7" s="1"/>
  <c r="P45" i="7"/>
  <c r="Q73" i="10"/>
  <c r="R73" i="10" s="1"/>
  <c r="P73" i="10"/>
  <c r="D73" i="10"/>
  <c r="Q123" i="9"/>
  <c r="R123" i="9" s="1"/>
  <c r="S123" i="9" s="1"/>
  <c r="J123" i="9"/>
  <c r="Q113" i="9"/>
  <c r="R113" i="9" s="1"/>
  <c r="S113" i="9" s="1"/>
  <c r="J113" i="9"/>
  <c r="P111" i="9"/>
  <c r="S111" i="9" s="1"/>
  <c r="D111" i="9"/>
  <c r="P44" i="9"/>
  <c r="D44" i="9"/>
  <c r="P39" i="9"/>
  <c r="D39" i="9"/>
  <c r="Q30" i="9"/>
  <c r="R30" i="9" s="1"/>
  <c r="J30" i="9"/>
  <c r="P27" i="9"/>
  <c r="D27" i="9"/>
  <c r="E116" i="12"/>
  <c r="F116" i="12" s="1"/>
  <c r="K113" i="10"/>
  <c r="L113" i="10" s="1"/>
  <c r="K110" i="10"/>
  <c r="L110" i="10" s="1"/>
  <c r="K128" i="12"/>
  <c r="L128" i="12" s="1"/>
  <c r="K136" i="12"/>
  <c r="L136" i="12" s="1"/>
  <c r="K130" i="12"/>
  <c r="L130" i="12" s="1"/>
  <c r="K133" i="12"/>
  <c r="L133" i="12" s="1"/>
  <c r="K135" i="12"/>
  <c r="L135" i="12" s="1"/>
  <c r="K127" i="12"/>
  <c r="L127" i="12" s="1"/>
  <c r="K134" i="12"/>
  <c r="L134" i="12" s="1"/>
  <c r="K117" i="12"/>
  <c r="L117" i="12" s="1"/>
  <c r="K107" i="10"/>
  <c r="L107" i="10" s="1"/>
  <c r="K105" i="10"/>
  <c r="L105" i="10" s="1"/>
  <c r="E111" i="12"/>
  <c r="F111" i="12" s="1"/>
  <c r="E125" i="9"/>
  <c r="F125" i="9" s="1"/>
  <c r="Q108" i="12"/>
  <c r="R118" i="12" s="1"/>
  <c r="S118" i="12" s="1"/>
  <c r="P108" i="12"/>
  <c r="S108" i="12" s="1"/>
  <c r="D108" i="12"/>
  <c r="H108" i="12"/>
  <c r="J108" i="12" s="1"/>
  <c r="D105" i="12"/>
  <c r="Q105" i="12"/>
  <c r="R115" i="12" s="1"/>
  <c r="S115" i="12" s="1"/>
  <c r="H105" i="12"/>
  <c r="J105" i="12" s="1"/>
  <c r="P47" i="12"/>
  <c r="H47" i="12"/>
  <c r="J47" i="12" s="1"/>
  <c r="Q47" i="12"/>
  <c r="R57" i="12" s="1"/>
  <c r="S57" i="12" s="1"/>
  <c r="D47" i="12"/>
  <c r="D33" i="12"/>
  <c r="H33" i="12"/>
  <c r="J33" i="12" s="1"/>
  <c r="Q33" i="12"/>
  <c r="R43" i="12" s="1"/>
  <c r="S43" i="12" s="1"/>
  <c r="P33" i="12"/>
  <c r="Q71" i="13"/>
  <c r="R90" i="13" s="1"/>
  <c r="P71" i="13"/>
  <c r="D71" i="13"/>
  <c r="Q69" i="13"/>
  <c r="R88" i="13" s="1"/>
  <c r="S88" i="13" s="1"/>
  <c r="P69" i="13"/>
  <c r="D69" i="13"/>
  <c r="P54" i="13"/>
  <c r="S54" i="13" s="1"/>
  <c r="Q54" i="13"/>
  <c r="R73" i="13" s="1"/>
  <c r="S73" i="13" s="1"/>
  <c r="D54" i="13"/>
  <c r="P44" i="13"/>
  <c r="D44" i="13"/>
  <c r="P43" i="13"/>
  <c r="S43" i="13" s="1"/>
  <c r="D43" i="13"/>
  <c r="Q43" i="13"/>
  <c r="R62" i="13" s="1"/>
  <c r="S62" i="13" s="1"/>
  <c r="Q27" i="13"/>
  <c r="R46" i="13" s="1"/>
  <c r="P27" i="13"/>
  <c r="D27" i="13"/>
  <c r="H109" i="7"/>
  <c r="J109" i="7" s="1"/>
  <c r="D109" i="7"/>
  <c r="Q109" i="7"/>
  <c r="R109" i="7" s="1"/>
  <c r="P109" i="7"/>
  <c r="D97" i="7"/>
  <c r="P97" i="7"/>
  <c r="Q97" i="7"/>
  <c r="R97" i="7" s="1"/>
  <c r="H97" i="7"/>
  <c r="J97" i="7" s="1"/>
  <c r="H95" i="7"/>
  <c r="J95" i="7" s="1"/>
  <c r="P95" i="7"/>
  <c r="D95" i="7"/>
  <c r="Q95" i="7"/>
  <c r="R95" i="7" s="1"/>
  <c r="D89" i="7"/>
  <c r="P89" i="7"/>
  <c r="H89" i="7"/>
  <c r="J89" i="7" s="1"/>
  <c r="Q89" i="7"/>
  <c r="R89" i="7" s="1"/>
  <c r="H75" i="7"/>
  <c r="J75" i="7" s="1"/>
  <c r="D75" i="7"/>
  <c r="P75" i="7"/>
  <c r="Q75" i="7"/>
  <c r="R75" i="7" s="1"/>
  <c r="D71" i="7"/>
  <c r="Q71" i="7"/>
  <c r="R71" i="7" s="1"/>
  <c r="S71" i="7" s="1"/>
  <c r="H71" i="7"/>
  <c r="J71" i="7" s="1"/>
  <c r="Q69" i="7"/>
  <c r="R69" i="7" s="1"/>
  <c r="H69" i="7"/>
  <c r="J69" i="7" s="1"/>
  <c r="D69" i="7"/>
  <c r="P69" i="7"/>
  <c r="Q65" i="7"/>
  <c r="R65" i="7" s="1"/>
  <c r="H65" i="7"/>
  <c r="J65" i="7" s="1"/>
  <c r="P65" i="7"/>
  <c r="H64" i="7"/>
  <c r="J64" i="7" s="1"/>
  <c r="Q64" i="7"/>
  <c r="R64" i="7" s="1"/>
  <c r="P64" i="7"/>
  <c r="Q55" i="7"/>
  <c r="R55" i="7" s="1"/>
  <c r="S55" i="7" s="1"/>
  <c r="D55" i="7"/>
  <c r="H55" i="7"/>
  <c r="J55" i="7" s="1"/>
  <c r="H21" i="7"/>
  <c r="J21" i="7" s="1"/>
  <c r="D21" i="7"/>
  <c r="Q21" i="7"/>
  <c r="R21" i="7" s="1"/>
  <c r="P21" i="7"/>
  <c r="D100" i="10"/>
  <c r="P100" i="10"/>
  <c r="S100" i="10" s="1"/>
  <c r="Q99" i="10"/>
  <c r="R99" i="10" s="1"/>
  <c r="S99" i="10" s="1"/>
  <c r="D99" i="10"/>
  <c r="D95" i="10"/>
  <c r="P95" i="10"/>
  <c r="S95" i="10" s="1"/>
  <c r="Q94" i="10"/>
  <c r="R94" i="10" s="1"/>
  <c r="S94" i="10" s="1"/>
  <c r="D94" i="10"/>
  <c r="P32" i="10"/>
  <c r="D32" i="10"/>
  <c r="Q32" i="10"/>
  <c r="R32" i="10" s="1"/>
  <c r="P29" i="10"/>
  <c r="Q29" i="10"/>
  <c r="R29" i="10" s="1"/>
  <c r="D29" i="10"/>
  <c r="Q22" i="10"/>
  <c r="R22" i="10" s="1"/>
  <c r="P22" i="10"/>
  <c r="D22" i="10"/>
  <c r="D20" i="10"/>
  <c r="P20" i="10"/>
  <c r="Q20" i="10"/>
  <c r="R20" i="10" s="1"/>
  <c r="Q119" i="9"/>
  <c r="R119" i="9" s="1"/>
  <c r="S119" i="9" s="1"/>
  <c r="J119" i="9"/>
  <c r="Q115" i="9"/>
  <c r="R115" i="9" s="1"/>
  <c r="S115" i="9" s="1"/>
  <c r="J115" i="9"/>
  <c r="Q31" i="9"/>
  <c r="R31" i="9" s="1"/>
  <c r="S31" i="9" s="1"/>
  <c r="J31" i="9"/>
  <c r="P18" i="9"/>
  <c r="D18" i="9"/>
  <c r="K126" i="12"/>
  <c r="L126" i="12" s="1"/>
  <c r="T136" i="12"/>
  <c r="U136" i="12" s="1"/>
  <c r="S90" i="13"/>
  <c r="S58" i="12"/>
  <c r="T133" i="12"/>
  <c r="U133" i="12" s="1"/>
  <c r="K136" i="7"/>
  <c r="L136" i="7" s="1"/>
  <c r="K128" i="7"/>
  <c r="L128" i="7" s="1"/>
  <c r="K127" i="7"/>
  <c r="L127" i="7" s="1"/>
  <c r="K133" i="7"/>
  <c r="L133" i="7" s="1"/>
  <c r="K130" i="7"/>
  <c r="L130" i="7" s="1"/>
  <c r="K135" i="7"/>
  <c r="L135" i="7" s="1"/>
  <c r="E126" i="12"/>
  <c r="F126" i="12" s="1"/>
  <c r="K101" i="10"/>
  <c r="L101" i="10" s="1"/>
  <c r="S33" i="13"/>
  <c r="S111" i="12"/>
  <c r="E121" i="10"/>
  <c r="F121" i="10" s="1"/>
  <c r="E119" i="10"/>
  <c r="F119" i="10" s="1"/>
  <c r="E120" i="10"/>
  <c r="F120" i="10" s="1"/>
  <c r="S53" i="13"/>
  <c r="S90" i="12"/>
  <c r="K122" i="10"/>
  <c r="L122" i="10" s="1"/>
  <c r="K120" i="10"/>
  <c r="L120" i="10" s="1"/>
  <c r="K115" i="10"/>
  <c r="L115" i="10" s="1"/>
  <c r="K119" i="10"/>
  <c r="L119" i="10" s="1"/>
  <c r="K116" i="10"/>
  <c r="L116" i="10" s="1"/>
  <c r="S40" i="12"/>
  <c r="T134" i="10"/>
  <c r="U134" i="10" s="1"/>
  <c r="S121" i="10"/>
  <c r="S90" i="7"/>
  <c r="E123" i="13"/>
  <c r="F123" i="13" s="1"/>
  <c r="E125" i="13"/>
  <c r="F125" i="13" s="1"/>
  <c r="E124" i="13"/>
  <c r="F124" i="13" s="1"/>
  <c r="S97" i="12"/>
  <c r="H68" i="12"/>
  <c r="J68" i="12" s="1"/>
  <c r="Q68" i="12"/>
  <c r="R78" i="12" s="1"/>
  <c r="S78" i="12" s="1"/>
  <c r="P68" i="12"/>
  <c r="S68" i="12" s="1"/>
  <c r="H53" i="12"/>
  <c r="J53" i="12" s="1"/>
  <c r="D53" i="12"/>
  <c r="P53" i="12"/>
  <c r="S53" i="12" s="1"/>
  <c r="Q53" i="12"/>
  <c r="R63" i="12" s="1"/>
  <c r="K127" i="13"/>
  <c r="L127" i="13" s="1"/>
  <c r="T133" i="10"/>
  <c r="U133" i="10" s="1"/>
  <c r="E134" i="12"/>
  <c r="F134" i="12" s="1"/>
  <c r="S21" i="13"/>
  <c r="T21" i="13" s="1"/>
  <c r="U21" i="13" s="1"/>
  <c r="E127" i="10"/>
  <c r="F127" i="10" s="1"/>
  <c r="E124" i="10"/>
  <c r="F124" i="10" s="1"/>
  <c r="E122" i="10"/>
  <c r="F122" i="10" s="1"/>
  <c r="S24" i="12"/>
  <c r="E125" i="10"/>
  <c r="F125" i="10" s="1"/>
  <c r="Q97" i="12"/>
  <c r="R107" i="12" s="1"/>
  <c r="S107" i="12" s="1"/>
  <c r="H97" i="12"/>
  <c r="J97" i="12" s="1"/>
  <c r="D97" i="12"/>
  <c r="H83" i="12"/>
  <c r="J83" i="12" s="1"/>
  <c r="P83" i="12"/>
  <c r="S83" i="12" s="1"/>
  <c r="Q83" i="12"/>
  <c r="R93" i="12" s="1"/>
  <c r="S93" i="12" s="1"/>
  <c r="D83" i="12"/>
  <c r="P109" i="13"/>
  <c r="S109" i="13" s="1"/>
  <c r="D109" i="13"/>
  <c r="Q91" i="13"/>
  <c r="R110" i="13" s="1"/>
  <c r="S110" i="13" s="1"/>
  <c r="D91" i="13"/>
  <c r="P91" i="13"/>
  <c r="S91" i="13" s="1"/>
  <c r="Q85" i="13"/>
  <c r="R104" i="13" s="1"/>
  <c r="S104" i="13" s="1"/>
  <c r="D85" i="13"/>
  <c r="P82" i="13"/>
  <c r="D82" i="13"/>
  <c r="P80" i="13"/>
  <c r="D80" i="13"/>
  <c r="Q80" i="13"/>
  <c r="R99" i="13" s="1"/>
  <c r="S46" i="13"/>
  <c r="Q123" i="7"/>
  <c r="R123" i="7" s="1"/>
  <c r="S123" i="7" s="1"/>
  <c r="H123" i="7"/>
  <c r="J123" i="7" s="1"/>
  <c r="S112" i="7"/>
  <c r="E130" i="7"/>
  <c r="F130" i="7" s="1"/>
  <c r="E132" i="7"/>
  <c r="F132" i="7" s="1"/>
  <c r="E131" i="7"/>
  <c r="F131" i="7" s="1"/>
  <c r="E129" i="7"/>
  <c r="F129" i="7" s="1"/>
  <c r="E134" i="7"/>
  <c r="F134" i="7" s="1"/>
  <c r="S72" i="7"/>
  <c r="D102" i="12"/>
  <c r="H102" i="12"/>
  <c r="J102" i="12" s="1"/>
  <c r="D23" i="12"/>
  <c r="P23" i="12"/>
  <c r="Q23" i="12"/>
  <c r="R33" i="12" s="1"/>
  <c r="H23" i="12"/>
  <c r="J23" i="12" s="1"/>
  <c r="Q121" i="13"/>
  <c r="P121" i="13"/>
  <c r="D121" i="13"/>
  <c r="E121" i="13" s="1"/>
  <c r="F121" i="13" s="1"/>
  <c r="Q99" i="13"/>
  <c r="R118" i="13" s="1"/>
  <c r="S118" i="13" s="1"/>
  <c r="P99" i="13"/>
  <c r="D17" i="13"/>
  <c r="Q17" i="13"/>
  <c r="R36" i="13" s="1"/>
  <c r="S36" i="13" s="1"/>
  <c r="H125" i="7"/>
  <c r="J125" i="7" s="1"/>
  <c r="D125" i="7"/>
  <c r="P125" i="7"/>
  <c r="Q125" i="7"/>
  <c r="R125" i="7" s="1"/>
  <c r="Q78" i="12"/>
  <c r="R88" i="12" s="1"/>
  <c r="S88" i="12" s="1"/>
  <c r="D60" i="12"/>
  <c r="Q42" i="12"/>
  <c r="R52" i="12" s="1"/>
  <c r="S52" i="12" s="1"/>
  <c r="P42" i="12"/>
  <c r="S42" i="12" s="1"/>
  <c r="P100" i="13"/>
  <c r="Q100" i="13"/>
  <c r="R119" i="13" s="1"/>
  <c r="S119" i="13" s="1"/>
  <c r="D100" i="13"/>
  <c r="P84" i="13"/>
  <c r="Q84" i="13"/>
  <c r="R103" i="13" s="1"/>
  <c r="S103" i="13" s="1"/>
  <c r="P116" i="7"/>
  <c r="P33" i="10"/>
  <c r="Q33" i="10"/>
  <c r="R33" i="10" s="1"/>
  <c r="P27" i="10"/>
  <c r="Q27" i="10"/>
  <c r="R27" i="10" s="1"/>
  <c r="P91" i="9"/>
  <c r="S91" i="9" s="1"/>
  <c r="D91" i="9"/>
  <c r="Q81" i="9"/>
  <c r="R81" i="9" s="1"/>
  <c r="S81" i="9" s="1"/>
  <c r="J81" i="9"/>
  <c r="Q60" i="12"/>
  <c r="R70" i="12" s="1"/>
  <c r="P60" i="12"/>
  <c r="S60" i="12" s="1"/>
  <c r="H20" i="12"/>
  <c r="J20" i="12" s="1"/>
  <c r="P20" i="12"/>
  <c r="Q20" i="12"/>
  <c r="R30" i="12" s="1"/>
  <c r="S30" i="12" s="1"/>
  <c r="P117" i="13"/>
  <c r="D117" i="13"/>
  <c r="Q117" i="13"/>
  <c r="R136" i="13" s="1"/>
  <c r="S136" i="13" s="1"/>
  <c r="Q51" i="13"/>
  <c r="R70" i="13" s="1"/>
  <c r="D51" i="13"/>
  <c r="P51" i="13"/>
  <c r="P48" i="13"/>
  <c r="S48" i="13" s="1"/>
  <c r="Q48" i="13"/>
  <c r="R67" i="13" s="1"/>
  <c r="S67" i="13" s="1"/>
  <c r="H43" i="7"/>
  <c r="J43" i="7" s="1"/>
  <c r="P43" i="7"/>
  <c r="S43" i="7" s="1"/>
  <c r="P70" i="10"/>
  <c r="S70" i="10" s="1"/>
  <c r="D70" i="10"/>
  <c r="P76" i="9"/>
  <c r="S76" i="9" s="1"/>
  <c r="D76" i="9"/>
  <c r="Q74" i="9"/>
  <c r="R74" i="9" s="1"/>
  <c r="S74" i="9" s="1"/>
  <c r="J74" i="9"/>
  <c r="S62" i="9"/>
  <c r="D42" i="13"/>
  <c r="D106" i="13"/>
  <c r="D120" i="13"/>
  <c r="Q104" i="12"/>
  <c r="R114" i="12" s="1"/>
  <c r="S114" i="12" s="1"/>
  <c r="P29" i="12"/>
  <c r="H31" i="12"/>
  <c r="J31" i="12" s="1"/>
  <c r="Q120" i="7"/>
  <c r="R120" i="7" s="1"/>
  <c r="S120" i="7" s="1"/>
  <c r="P31" i="12"/>
  <c r="D122" i="7"/>
  <c r="P122" i="7"/>
  <c r="S122" i="7" s="1"/>
  <c r="P44" i="10"/>
  <c r="Q44" i="10"/>
  <c r="R44" i="10" s="1"/>
  <c r="S52" i="9"/>
  <c r="K32" i="13" l="1"/>
  <c r="L32" i="13" s="1"/>
  <c r="K50" i="13"/>
  <c r="L50" i="13" s="1"/>
  <c r="K85" i="13"/>
  <c r="L85" i="13" s="1"/>
  <c r="S27" i="10"/>
  <c r="E118" i="10"/>
  <c r="F118" i="10" s="1"/>
  <c r="E113" i="10"/>
  <c r="F113" i="10" s="1"/>
  <c r="E106" i="10"/>
  <c r="F106" i="10" s="1"/>
  <c r="K37" i="13"/>
  <c r="L37" i="13" s="1"/>
  <c r="K123" i="13"/>
  <c r="L123" i="13" s="1"/>
  <c r="K26" i="10"/>
  <c r="L26" i="10" s="1"/>
  <c r="T131" i="9"/>
  <c r="U131" i="9" s="1"/>
  <c r="S105" i="13"/>
  <c r="S38" i="10"/>
  <c r="E117" i="10"/>
  <c r="F117" i="10" s="1"/>
  <c r="S44" i="13"/>
  <c r="E114" i="10"/>
  <c r="F114" i="10" s="1"/>
  <c r="K71" i="10"/>
  <c r="L71" i="10" s="1"/>
  <c r="S113" i="10"/>
  <c r="K75" i="10"/>
  <c r="L75" i="10" s="1"/>
  <c r="E112" i="10"/>
  <c r="F112" i="10" s="1"/>
  <c r="E96" i="9"/>
  <c r="F96" i="9" s="1"/>
  <c r="E111" i="10"/>
  <c r="F111" i="10" s="1"/>
  <c r="K20" i="13"/>
  <c r="L20" i="13" s="1"/>
  <c r="K74" i="13"/>
  <c r="L74" i="13" s="1"/>
  <c r="K44" i="13"/>
  <c r="L44" i="13" s="1"/>
  <c r="S58" i="7"/>
  <c r="E116" i="9"/>
  <c r="F116" i="9" s="1"/>
  <c r="K61" i="10"/>
  <c r="L61" i="10" s="1"/>
  <c r="K75" i="13"/>
  <c r="L75" i="13" s="1"/>
  <c r="K92" i="10"/>
  <c r="L92" i="10" s="1"/>
  <c r="K26" i="13"/>
  <c r="L26" i="13" s="1"/>
  <c r="K79" i="13"/>
  <c r="L79" i="13" s="1"/>
  <c r="E116" i="10"/>
  <c r="F116" i="10" s="1"/>
  <c r="T132" i="10"/>
  <c r="U132" i="10" s="1"/>
  <c r="S50" i="12"/>
  <c r="S48" i="12"/>
  <c r="S117" i="13"/>
  <c r="S109" i="7"/>
  <c r="K63" i="13"/>
  <c r="L63" i="13" s="1"/>
  <c r="K69" i="13"/>
  <c r="L69" i="13" s="1"/>
  <c r="K111" i="12"/>
  <c r="L111" i="12" s="1"/>
  <c r="K41" i="10"/>
  <c r="L41" i="10" s="1"/>
  <c r="E114" i="12"/>
  <c r="F114" i="12" s="1"/>
  <c r="K39" i="13"/>
  <c r="L39" i="13" s="1"/>
  <c r="K97" i="13"/>
  <c r="L97" i="13" s="1"/>
  <c r="K15" i="13"/>
  <c r="L15" i="13" s="1"/>
  <c r="K105" i="13"/>
  <c r="L105" i="13" s="1"/>
  <c r="K88" i="13"/>
  <c r="L88" i="13" s="1"/>
  <c r="S59" i="9"/>
  <c r="E46" i="10"/>
  <c r="F46" i="10" s="1"/>
  <c r="E129" i="12"/>
  <c r="F129" i="12" s="1"/>
  <c r="K114" i="10"/>
  <c r="L114" i="10" s="1"/>
  <c r="E122" i="12"/>
  <c r="F122" i="12" s="1"/>
  <c r="K57" i="13"/>
  <c r="L57" i="13" s="1"/>
  <c r="E117" i="12"/>
  <c r="F117" i="12" s="1"/>
  <c r="K70" i="13"/>
  <c r="L70" i="13" s="1"/>
  <c r="K16" i="10"/>
  <c r="L16" i="10" s="1"/>
  <c r="S72" i="10"/>
  <c r="E94" i="9"/>
  <c r="F94" i="9" s="1"/>
  <c r="K21" i="10"/>
  <c r="L21" i="10" s="1"/>
  <c r="S31" i="12"/>
  <c r="K84" i="12"/>
  <c r="L84" i="12" s="1"/>
  <c r="E131" i="12"/>
  <c r="F131" i="12" s="1"/>
  <c r="E123" i="12"/>
  <c r="F123" i="12" s="1"/>
  <c r="S69" i="13"/>
  <c r="K102" i="10"/>
  <c r="L102" i="10" s="1"/>
  <c r="K94" i="10"/>
  <c r="L94" i="10" s="1"/>
  <c r="E115" i="9"/>
  <c r="F115" i="9" s="1"/>
  <c r="S121" i="7"/>
  <c r="E133" i="12"/>
  <c r="F133" i="12" s="1"/>
  <c r="E127" i="12"/>
  <c r="F127" i="12" s="1"/>
  <c r="K47" i="13"/>
  <c r="L47" i="13" s="1"/>
  <c r="E121" i="9"/>
  <c r="F121" i="9" s="1"/>
  <c r="K106" i="10"/>
  <c r="L106" i="10" s="1"/>
  <c r="K25" i="10"/>
  <c r="L25" i="10" s="1"/>
  <c r="K33" i="13"/>
  <c r="L33" i="13" s="1"/>
  <c r="S37" i="9"/>
  <c r="K90" i="13"/>
  <c r="L90" i="13" s="1"/>
  <c r="K54" i="13"/>
  <c r="L54" i="13" s="1"/>
  <c r="S108" i="10"/>
  <c r="T58" i="10" s="1"/>
  <c r="U58" i="10" s="1"/>
  <c r="E107" i="10"/>
  <c r="F107" i="10" s="1"/>
  <c r="E132" i="12"/>
  <c r="F132" i="12" s="1"/>
  <c r="T129" i="9"/>
  <c r="U129" i="9" s="1"/>
  <c r="E110" i="10"/>
  <c r="F110" i="10" s="1"/>
  <c r="E109" i="12"/>
  <c r="F109" i="12" s="1"/>
  <c r="E121" i="12"/>
  <c r="F121" i="12" s="1"/>
  <c r="K112" i="12"/>
  <c r="L112" i="12" s="1"/>
  <c r="S121" i="13"/>
  <c r="T118" i="13" s="1"/>
  <c r="U118" i="13" s="1"/>
  <c r="K19" i="10"/>
  <c r="L19" i="10" s="1"/>
  <c r="E120" i="9"/>
  <c r="F120" i="9" s="1"/>
  <c r="S20" i="12"/>
  <c r="T20" i="12" s="1"/>
  <c r="U20" i="12" s="1"/>
  <c r="E135" i="12"/>
  <c r="F135" i="12" s="1"/>
  <c r="E124" i="12"/>
  <c r="F124" i="12" s="1"/>
  <c r="T132" i="9"/>
  <c r="U132" i="9" s="1"/>
  <c r="K32" i="10"/>
  <c r="L32" i="10" s="1"/>
  <c r="S71" i="13"/>
  <c r="K109" i="10"/>
  <c r="L109" i="10" s="1"/>
  <c r="K111" i="10"/>
  <c r="L111" i="10" s="1"/>
  <c r="K82" i="10"/>
  <c r="L82" i="10" s="1"/>
  <c r="K42" i="10"/>
  <c r="L42" i="10" s="1"/>
  <c r="K21" i="13"/>
  <c r="L21" i="13" s="1"/>
  <c r="K81" i="13"/>
  <c r="L81" i="13" s="1"/>
  <c r="S120" i="13"/>
  <c r="S86" i="7"/>
  <c r="S38" i="12"/>
  <c r="K34" i="10"/>
  <c r="L34" i="10" s="1"/>
  <c r="K19" i="12"/>
  <c r="L19" i="12" s="1"/>
  <c r="K85" i="7"/>
  <c r="L85" i="7" s="1"/>
  <c r="K50" i="10"/>
  <c r="L50" i="10" s="1"/>
  <c r="K117" i="13"/>
  <c r="L117" i="13" s="1"/>
  <c r="E76" i="10"/>
  <c r="F76" i="10" s="1"/>
  <c r="E68" i="9"/>
  <c r="F68" i="9" s="1"/>
  <c r="S51" i="13"/>
  <c r="S100" i="13"/>
  <c r="E130" i="12"/>
  <c r="F130" i="12" s="1"/>
  <c r="E120" i="12"/>
  <c r="F120" i="12" s="1"/>
  <c r="E136" i="12"/>
  <c r="F136" i="12" s="1"/>
  <c r="S63" i="12"/>
  <c r="K104" i="10"/>
  <c r="L104" i="10" s="1"/>
  <c r="K108" i="10"/>
  <c r="L108" i="10" s="1"/>
  <c r="E110" i="12"/>
  <c r="F110" i="12" s="1"/>
  <c r="K77" i="13"/>
  <c r="L77" i="13" s="1"/>
  <c r="K118" i="13"/>
  <c r="L118" i="13" s="1"/>
  <c r="K24" i="10"/>
  <c r="L24" i="10" s="1"/>
  <c r="K89" i="13"/>
  <c r="L89" i="13" s="1"/>
  <c r="K39" i="10"/>
  <c r="L39" i="10" s="1"/>
  <c r="E101" i="10"/>
  <c r="F101" i="10" s="1"/>
  <c r="S56" i="7"/>
  <c r="T126" i="10"/>
  <c r="U126" i="10" s="1"/>
  <c r="T123" i="10"/>
  <c r="U123" i="10" s="1"/>
  <c r="T127" i="10"/>
  <c r="U127" i="10" s="1"/>
  <c r="T129" i="10"/>
  <c r="U129" i="10" s="1"/>
  <c r="T124" i="10"/>
  <c r="U124" i="10" s="1"/>
  <c r="T128" i="10"/>
  <c r="U128" i="10" s="1"/>
  <c r="T122" i="10"/>
  <c r="U122" i="10" s="1"/>
  <c r="K41" i="13"/>
  <c r="L41" i="13" s="1"/>
  <c r="K35" i="7"/>
  <c r="L35" i="7" s="1"/>
  <c r="E79" i="9"/>
  <c r="F79" i="9" s="1"/>
  <c r="S84" i="13"/>
  <c r="K103" i="13"/>
  <c r="L103" i="13" s="1"/>
  <c r="S80" i="13"/>
  <c r="T92" i="12"/>
  <c r="U92" i="12" s="1"/>
  <c r="K92" i="13"/>
  <c r="L92" i="13" s="1"/>
  <c r="K18" i="10"/>
  <c r="L18" i="10" s="1"/>
  <c r="K94" i="13"/>
  <c r="L94" i="13" s="1"/>
  <c r="K51" i="13"/>
  <c r="L51" i="13" s="1"/>
  <c r="K42" i="13"/>
  <c r="L42" i="13" s="1"/>
  <c r="E92" i="9"/>
  <c r="F92" i="9" s="1"/>
  <c r="E93" i="9"/>
  <c r="F93" i="9" s="1"/>
  <c r="K82" i="13"/>
  <c r="L82" i="13" s="1"/>
  <c r="K80" i="13"/>
  <c r="L80" i="13" s="1"/>
  <c r="K20" i="10"/>
  <c r="L20" i="10" s="1"/>
  <c r="K17" i="10"/>
  <c r="L17" i="10" s="1"/>
  <c r="K27" i="10"/>
  <c r="L27" i="10" s="1"/>
  <c r="K30" i="10"/>
  <c r="L30" i="10" s="1"/>
  <c r="K31" i="10"/>
  <c r="L31" i="10" s="1"/>
  <c r="K33" i="10"/>
  <c r="L33" i="10" s="1"/>
  <c r="E100" i="10"/>
  <c r="F100" i="10" s="1"/>
  <c r="K18" i="13"/>
  <c r="L18" i="13" s="1"/>
  <c r="K36" i="13"/>
  <c r="L36" i="13" s="1"/>
  <c r="K31" i="13"/>
  <c r="L31" i="13" s="1"/>
  <c r="K60" i="13"/>
  <c r="L60" i="13" s="1"/>
  <c r="K64" i="13"/>
  <c r="L64" i="13" s="1"/>
  <c r="K67" i="13"/>
  <c r="L67" i="13" s="1"/>
  <c r="K68" i="13"/>
  <c r="L68" i="13" s="1"/>
  <c r="K59" i="13"/>
  <c r="L59" i="13" s="1"/>
  <c r="K52" i="13"/>
  <c r="L52" i="13" s="1"/>
  <c r="E119" i="9"/>
  <c r="F119" i="9" s="1"/>
  <c r="E114" i="9"/>
  <c r="F114" i="9" s="1"/>
  <c r="K124" i="9"/>
  <c r="L124" i="9" s="1"/>
  <c r="E112" i="9"/>
  <c r="F112" i="9" s="1"/>
  <c r="K118" i="12"/>
  <c r="L118" i="12" s="1"/>
  <c r="K109" i="12"/>
  <c r="L109" i="12" s="1"/>
  <c r="K90" i="10"/>
  <c r="L90" i="10" s="1"/>
  <c r="K89" i="10"/>
  <c r="L89" i="10" s="1"/>
  <c r="K72" i="10"/>
  <c r="L72" i="10" s="1"/>
  <c r="K91" i="10"/>
  <c r="L91" i="10" s="1"/>
  <c r="K83" i="10"/>
  <c r="L83" i="10" s="1"/>
  <c r="K77" i="10"/>
  <c r="L77" i="10" s="1"/>
  <c r="K73" i="10"/>
  <c r="L73" i="10" s="1"/>
  <c r="K96" i="10"/>
  <c r="L96" i="10" s="1"/>
  <c r="K99" i="10"/>
  <c r="L99" i="10" s="1"/>
  <c r="E109" i="10"/>
  <c r="F109" i="10" s="1"/>
  <c r="S20" i="13"/>
  <c r="T20" i="13" s="1"/>
  <c r="U20" i="13" s="1"/>
  <c r="K96" i="13"/>
  <c r="L96" i="13" s="1"/>
  <c r="K113" i="13"/>
  <c r="L113" i="13" s="1"/>
  <c r="K56" i="10"/>
  <c r="L56" i="10" s="1"/>
  <c r="K121" i="12"/>
  <c r="L121" i="12" s="1"/>
  <c r="S63" i="10"/>
  <c r="K112" i="13"/>
  <c r="L112" i="13" s="1"/>
  <c r="K95" i="13"/>
  <c r="L95" i="13" s="1"/>
  <c r="K122" i="13"/>
  <c r="L122" i="13" s="1"/>
  <c r="K110" i="12"/>
  <c r="L110" i="12" s="1"/>
  <c r="S68" i="10"/>
  <c r="S101" i="10"/>
  <c r="S54" i="12"/>
  <c r="S81" i="7"/>
  <c r="S90" i="10"/>
  <c r="S119" i="7"/>
  <c r="S17" i="10"/>
  <c r="S19" i="7"/>
  <c r="K63" i="9"/>
  <c r="L63" i="9" s="1"/>
  <c r="E52" i="10"/>
  <c r="F52" i="10" s="1"/>
  <c r="S70" i="13"/>
  <c r="S70" i="12"/>
  <c r="S23" i="12"/>
  <c r="T23" i="12" s="1"/>
  <c r="U23" i="12" s="1"/>
  <c r="K107" i="13"/>
  <c r="L107" i="13" s="1"/>
  <c r="K101" i="13"/>
  <c r="L101" i="13" s="1"/>
  <c r="K98" i="13"/>
  <c r="L98" i="13" s="1"/>
  <c r="K46" i="13"/>
  <c r="L46" i="13" s="1"/>
  <c r="K43" i="13"/>
  <c r="L43" i="13" s="1"/>
  <c r="E95" i="9"/>
  <c r="F95" i="9" s="1"/>
  <c r="K28" i="10"/>
  <c r="L28" i="10" s="1"/>
  <c r="K84" i="13"/>
  <c r="L84" i="13" s="1"/>
  <c r="K86" i="13"/>
  <c r="L86" i="13" s="1"/>
  <c r="T130" i="9"/>
  <c r="U130" i="9" s="1"/>
  <c r="K22" i="10"/>
  <c r="L22" i="10" s="1"/>
  <c r="K35" i="10"/>
  <c r="L35" i="10" s="1"/>
  <c r="K17" i="13"/>
  <c r="L17" i="13" s="1"/>
  <c r="S27" i="13"/>
  <c r="T27" i="13" s="1"/>
  <c r="U27" i="13" s="1"/>
  <c r="K40" i="13"/>
  <c r="L40" i="13" s="1"/>
  <c r="K35" i="13"/>
  <c r="L35" i="13" s="1"/>
  <c r="K61" i="13"/>
  <c r="L61" i="13" s="1"/>
  <c r="K65" i="13"/>
  <c r="L65" i="13" s="1"/>
  <c r="K71" i="13"/>
  <c r="L71" i="13" s="1"/>
  <c r="K76" i="13"/>
  <c r="L76" i="13" s="1"/>
  <c r="K56" i="13"/>
  <c r="L56" i="13" s="1"/>
  <c r="K53" i="13"/>
  <c r="L53" i="13" s="1"/>
  <c r="E117" i="9"/>
  <c r="F117" i="9" s="1"/>
  <c r="K125" i="9"/>
  <c r="L125" i="9" s="1"/>
  <c r="E113" i="9"/>
  <c r="F113" i="9" s="1"/>
  <c r="K114" i="12"/>
  <c r="L114" i="12" s="1"/>
  <c r="K115" i="12"/>
  <c r="L115" i="12" s="1"/>
  <c r="K88" i="10"/>
  <c r="L88" i="10" s="1"/>
  <c r="K69" i="10"/>
  <c r="L69" i="10" s="1"/>
  <c r="K78" i="10"/>
  <c r="L78" i="10" s="1"/>
  <c r="K85" i="10"/>
  <c r="L85" i="10" s="1"/>
  <c r="K76" i="10"/>
  <c r="L76" i="10" s="1"/>
  <c r="K74" i="10"/>
  <c r="L74" i="10" s="1"/>
  <c r="K95" i="10"/>
  <c r="L95" i="10" s="1"/>
  <c r="K97" i="10"/>
  <c r="L97" i="10" s="1"/>
  <c r="E105" i="10"/>
  <c r="F105" i="10" s="1"/>
  <c r="K93" i="13"/>
  <c r="L93" i="13" s="1"/>
  <c r="K38" i="10"/>
  <c r="L38" i="10" s="1"/>
  <c r="K122" i="12"/>
  <c r="L122" i="12" s="1"/>
  <c r="K48" i="10"/>
  <c r="L48" i="10" s="1"/>
  <c r="E103" i="10"/>
  <c r="F103" i="10" s="1"/>
  <c r="K25" i="13"/>
  <c r="L25" i="13" s="1"/>
  <c r="S120" i="10"/>
  <c r="T120" i="10" s="1"/>
  <c r="U120" i="10" s="1"/>
  <c r="S29" i="7"/>
  <c r="S40" i="10"/>
  <c r="S96" i="10"/>
  <c r="K121" i="10"/>
  <c r="L121" i="10" s="1"/>
  <c r="E27" i="7"/>
  <c r="F27" i="7" s="1"/>
  <c r="S29" i="12"/>
  <c r="T128" i="13"/>
  <c r="U128" i="13" s="1"/>
  <c r="K75" i="9"/>
  <c r="L75" i="9" s="1"/>
  <c r="S116" i="7"/>
  <c r="K104" i="13"/>
  <c r="L104" i="13" s="1"/>
  <c r="E108" i="10"/>
  <c r="F108" i="10" s="1"/>
  <c r="S82" i="13"/>
  <c r="K116" i="13"/>
  <c r="L116" i="13" s="1"/>
  <c r="K36" i="10"/>
  <c r="L36" i="10" s="1"/>
  <c r="K99" i="13"/>
  <c r="L99" i="13" s="1"/>
  <c r="K45" i="13"/>
  <c r="L45" i="13" s="1"/>
  <c r="K29" i="10"/>
  <c r="L29" i="10" s="1"/>
  <c r="K22" i="13"/>
  <c r="L22" i="13" s="1"/>
  <c r="K34" i="13"/>
  <c r="L34" i="13" s="1"/>
  <c r="K62" i="13"/>
  <c r="L62" i="13" s="1"/>
  <c r="K66" i="13"/>
  <c r="L66" i="13" s="1"/>
  <c r="K73" i="13"/>
  <c r="L73" i="13" s="1"/>
  <c r="K72" i="13"/>
  <c r="L72" i="13" s="1"/>
  <c r="E118" i="9"/>
  <c r="F118" i="9" s="1"/>
  <c r="K16" i="13"/>
  <c r="L16" i="13" s="1"/>
  <c r="K120" i="12"/>
  <c r="L120" i="12" s="1"/>
  <c r="K116" i="12"/>
  <c r="L116" i="12" s="1"/>
  <c r="S30" i="9"/>
  <c r="S44" i="9"/>
  <c r="K79" i="10"/>
  <c r="L79" i="10" s="1"/>
  <c r="K87" i="10"/>
  <c r="L87" i="10" s="1"/>
  <c r="K80" i="10"/>
  <c r="L80" i="10" s="1"/>
  <c r="K81" i="10"/>
  <c r="L81" i="10" s="1"/>
  <c r="K70" i="10"/>
  <c r="L70" i="10" s="1"/>
  <c r="K84" i="10"/>
  <c r="L84" i="10" s="1"/>
  <c r="K93" i="10"/>
  <c r="L93" i="10" s="1"/>
  <c r="K100" i="10"/>
  <c r="L100" i="10" s="1"/>
  <c r="E102" i="10"/>
  <c r="F102" i="10" s="1"/>
  <c r="K64" i="10"/>
  <c r="L64" i="10" s="1"/>
  <c r="D14" i="5" s="1"/>
  <c r="F14" i="5" s="1"/>
  <c r="K15" i="10"/>
  <c r="L15" i="10" s="1"/>
  <c r="K83" i="13"/>
  <c r="L83" i="13" s="1"/>
  <c r="K29" i="13"/>
  <c r="L29" i="13" s="1"/>
  <c r="T128" i="7"/>
  <c r="U128" i="7" s="1"/>
  <c r="K119" i="12"/>
  <c r="L119" i="12" s="1"/>
  <c r="T131" i="10"/>
  <c r="U131" i="10" s="1"/>
  <c r="S15" i="7"/>
  <c r="S15" i="12"/>
  <c r="T15" i="12" s="1"/>
  <c r="U15" i="12" s="1"/>
  <c r="S63" i="7"/>
  <c r="S100" i="7"/>
  <c r="S35" i="7"/>
  <c r="T133" i="7"/>
  <c r="U133" i="7" s="1"/>
  <c r="T129" i="7"/>
  <c r="U129" i="7" s="1"/>
  <c r="T130" i="7"/>
  <c r="U130" i="7" s="1"/>
  <c r="T132" i="12"/>
  <c r="U132" i="12" s="1"/>
  <c r="T120" i="12"/>
  <c r="U120" i="12" s="1"/>
  <c r="T124" i="12"/>
  <c r="U124" i="12" s="1"/>
  <c r="T123" i="12"/>
  <c r="U123" i="12" s="1"/>
  <c r="T130" i="12"/>
  <c r="U130" i="12" s="1"/>
  <c r="T128" i="12"/>
  <c r="U128" i="12" s="1"/>
  <c r="T121" i="12"/>
  <c r="U121" i="12" s="1"/>
  <c r="T129" i="12"/>
  <c r="U129" i="12" s="1"/>
  <c r="T122" i="12"/>
  <c r="U122" i="12" s="1"/>
  <c r="T126" i="12"/>
  <c r="U126" i="12" s="1"/>
  <c r="T125" i="12"/>
  <c r="U125" i="12" s="1"/>
  <c r="T131" i="12"/>
  <c r="U131" i="12" s="1"/>
  <c r="T127" i="12"/>
  <c r="U127" i="12" s="1"/>
  <c r="T127" i="7"/>
  <c r="U127" i="7" s="1"/>
  <c r="T126" i="7"/>
  <c r="U126" i="7" s="1"/>
  <c r="S44" i="10"/>
  <c r="E47" i="13"/>
  <c r="F47" i="13" s="1"/>
  <c r="K64" i="12"/>
  <c r="L64" i="12" s="1"/>
  <c r="T134" i="13"/>
  <c r="U134" i="13" s="1"/>
  <c r="T130" i="13"/>
  <c r="U130" i="13" s="1"/>
  <c r="K31" i="9"/>
  <c r="L31" i="9" s="1"/>
  <c r="E46" i="7"/>
  <c r="F46" i="7" s="1"/>
  <c r="S69" i="7"/>
  <c r="S75" i="7"/>
  <c r="K82" i="7"/>
  <c r="L82" i="7" s="1"/>
  <c r="E57" i="13"/>
  <c r="F57" i="13" s="1"/>
  <c r="E28" i="12"/>
  <c r="F28" i="12" s="1"/>
  <c r="S47" i="12"/>
  <c r="E104" i="10"/>
  <c r="F104" i="10" s="1"/>
  <c r="S45" i="7"/>
  <c r="K28" i="13"/>
  <c r="L28" i="13" s="1"/>
  <c r="K24" i="13"/>
  <c r="L24" i="13" s="1"/>
  <c r="K58" i="13"/>
  <c r="L58" i="13" s="1"/>
  <c r="K114" i="13"/>
  <c r="L114" i="13" s="1"/>
  <c r="K106" i="13"/>
  <c r="L106" i="13" s="1"/>
  <c r="K119" i="13"/>
  <c r="L119" i="13" s="1"/>
  <c r="K65" i="10"/>
  <c r="L65" i="10" s="1"/>
  <c r="K59" i="10"/>
  <c r="L59" i="10" s="1"/>
  <c r="K60" i="10"/>
  <c r="L60" i="10" s="1"/>
  <c r="K43" i="10"/>
  <c r="L43" i="10" s="1"/>
  <c r="K45" i="10"/>
  <c r="L45" i="10" s="1"/>
  <c r="K40" i="10"/>
  <c r="L40" i="10" s="1"/>
  <c r="K51" i="10"/>
  <c r="L51" i="10" s="1"/>
  <c r="T129" i="13"/>
  <c r="U129" i="13" s="1"/>
  <c r="T122" i="13"/>
  <c r="U122" i="13" s="1"/>
  <c r="R128" i="9"/>
  <c r="S128" i="9" s="1"/>
  <c r="T128" i="9" s="1"/>
  <c r="U128" i="9" s="1"/>
  <c r="R125" i="9"/>
  <c r="S125" i="9" s="1"/>
  <c r="R126" i="9"/>
  <c r="S126" i="9" s="1"/>
  <c r="T94" i="9" s="1"/>
  <c r="U94" i="9" s="1"/>
  <c r="R122" i="9"/>
  <c r="S122" i="9" s="1"/>
  <c r="R85" i="9"/>
  <c r="S85" i="9" s="1"/>
  <c r="R84" i="9"/>
  <c r="S84" i="9" s="1"/>
  <c r="R127" i="9"/>
  <c r="S127" i="9" s="1"/>
  <c r="K113" i="12"/>
  <c r="L113" i="12" s="1"/>
  <c r="T119" i="12"/>
  <c r="U119" i="12" s="1"/>
  <c r="T135" i="9"/>
  <c r="U135" i="9" s="1"/>
  <c r="T131" i="7"/>
  <c r="U131" i="7" s="1"/>
  <c r="T135" i="7"/>
  <c r="U135" i="7" s="1"/>
  <c r="T134" i="7"/>
  <c r="U134" i="7" s="1"/>
  <c r="T125" i="10"/>
  <c r="U125" i="10" s="1"/>
  <c r="S86" i="10"/>
  <c r="S34" i="7"/>
  <c r="S37" i="12"/>
  <c r="S75" i="12"/>
  <c r="E20" i="12"/>
  <c r="F20" i="12" s="1"/>
  <c r="K92" i="12"/>
  <c r="L92" i="12" s="1"/>
  <c r="T95" i="12"/>
  <c r="U95" i="12" s="1"/>
  <c r="E17" i="12"/>
  <c r="F17" i="12" s="1"/>
  <c r="T133" i="13"/>
  <c r="U133" i="13" s="1"/>
  <c r="S20" i="10"/>
  <c r="S89" i="7"/>
  <c r="S95" i="7"/>
  <c r="S33" i="12"/>
  <c r="S73" i="10"/>
  <c r="T49" i="10" s="1"/>
  <c r="U49" i="10" s="1"/>
  <c r="K30" i="13"/>
  <c r="L30" i="13" s="1"/>
  <c r="K23" i="13"/>
  <c r="L23" i="13" s="1"/>
  <c r="K38" i="13"/>
  <c r="L38" i="13" s="1"/>
  <c r="K87" i="13"/>
  <c r="L87" i="13" s="1"/>
  <c r="K91" i="13"/>
  <c r="L91" i="13" s="1"/>
  <c r="K109" i="13"/>
  <c r="L109" i="13" s="1"/>
  <c r="K115" i="13"/>
  <c r="L115" i="13" s="1"/>
  <c r="K66" i="10"/>
  <c r="L66" i="10" s="1"/>
  <c r="K67" i="10"/>
  <c r="L67" i="10" s="1"/>
  <c r="K55" i="10"/>
  <c r="L55" i="10" s="1"/>
  <c r="K58" i="10"/>
  <c r="L58" i="10" s="1"/>
  <c r="K54" i="10"/>
  <c r="L54" i="10" s="1"/>
  <c r="K53" i="10"/>
  <c r="L53" i="10" s="1"/>
  <c r="K37" i="10"/>
  <c r="L37" i="10" s="1"/>
  <c r="K44" i="10"/>
  <c r="L44" i="10" s="1"/>
  <c r="T123" i="13"/>
  <c r="U123" i="13" s="1"/>
  <c r="R17" i="9"/>
  <c r="S17" i="9" s="1"/>
  <c r="R39" i="9"/>
  <c r="R43" i="9"/>
  <c r="S43" i="9" s="1"/>
  <c r="R24" i="9"/>
  <c r="S24" i="9" s="1"/>
  <c r="R20" i="9"/>
  <c r="S20" i="9" s="1"/>
  <c r="R21" i="9"/>
  <c r="S21" i="9" s="1"/>
  <c r="R41" i="9"/>
  <c r="S41" i="9" s="1"/>
  <c r="R14" i="9"/>
  <c r="R26" i="9"/>
  <c r="S26" i="9" s="1"/>
  <c r="R34" i="9"/>
  <c r="S34" i="9" s="1"/>
  <c r="R35" i="9"/>
  <c r="S35" i="9" s="1"/>
  <c r="R25" i="9"/>
  <c r="S25" i="9" s="1"/>
  <c r="R33" i="9"/>
  <c r="S33" i="9" s="1"/>
  <c r="R29" i="9"/>
  <c r="S29" i="9" s="1"/>
  <c r="R40" i="9"/>
  <c r="S40" i="9" s="1"/>
  <c r="R18" i="9"/>
  <c r="S18" i="9" s="1"/>
  <c r="R28" i="9"/>
  <c r="S28" i="9" s="1"/>
  <c r="R38" i="9"/>
  <c r="S38" i="9" s="1"/>
  <c r="R22" i="9"/>
  <c r="S22" i="9" s="1"/>
  <c r="R56" i="9"/>
  <c r="S56" i="9" s="1"/>
  <c r="R55" i="9"/>
  <c r="S55" i="9" s="1"/>
  <c r="T15" i="13"/>
  <c r="U15" i="13" s="1"/>
  <c r="T14" i="13"/>
  <c r="T134" i="9"/>
  <c r="U134" i="9" s="1"/>
  <c r="S84" i="10"/>
  <c r="S101" i="13"/>
  <c r="E132" i="13"/>
  <c r="F132" i="13" s="1"/>
  <c r="E131" i="13"/>
  <c r="F131" i="13" s="1"/>
  <c r="E130" i="13"/>
  <c r="F130" i="13" s="1"/>
  <c r="E127" i="13"/>
  <c r="F127" i="13" s="1"/>
  <c r="K126" i="13"/>
  <c r="L126" i="13" s="1"/>
  <c r="E129" i="13"/>
  <c r="F129" i="13" s="1"/>
  <c r="S108" i="7"/>
  <c r="S98" i="13"/>
  <c r="K25" i="12"/>
  <c r="L25" i="12" s="1"/>
  <c r="E55" i="13"/>
  <c r="F55" i="13" s="1"/>
  <c r="T89" i="12"/>
  <c r="U89" i="12" s="1"/>
  <c r="E36" i="10"/>
  <c r="F36" i="10" s="1"/>
  <c r="T124" i="13"/>
  <c r="U124" i="13" s="1"/>
  <c r="T125" i="13"/>
  <c r="U125" i="13" s="1"/>
  <c r="E15" i="7"/>
  <c r="F15" i="7" s="1"/>
  <c r="S64" i="7"/>
  <c r="E29" i="9"/>
  <c r="F29" i="9" s="1"/>
  <c r="K27" i="13"/>
  <c r="L27" i="13" s="1"/>
  <c r="K111" i="13"/>
  <c r="L111" i="13" s="1"/>
  <c r="K110" i="13"/>
  <c r="L110" i="13" s="1"/>
  <c r="K102" i="13"/>
  <c r="L102" i="13" s="1"/>
  <c r="K108" i="13"/>
  <c r="L108" i="13" s="1"/>
  <c r="K62" i="10"/>
  <c r="L62" i="10" s="1"/>
  <c r="K63" i="10"/>
  <c r="L63" i="10" s="1"/>
  <c r="K57" i="10"/>
  <c r="L57" i="10" s="1"/>
  <c r="K52" i="10"/>
  <c r="L52" i="10" s="1"/>
  <c r="K46" i="10"/>
  <c r="L46" i="10" s="1"/>
  <c r="K49" i="10"/>
  <c r="L49" i="10" s="1"/>
  <c r="K121" i="13"/>
  <c r="L121" i="13" s="1"/>
  <c r="K120" i="13"/>
  <c r="L120" i="13" s="1"/>
  <c r="K55" i="13"/>
  <c r="L55" i="13" s="1"/>
  <c r="R27" i="9"/>
  <c r="S27" i="9" s="1"/>
  <c r="R69" i="9"/>
  <c r="S69" i="9" s="1"/>
  <c r="R15" i="9"/>
  <c r="S15" i="9" s="1"/>
  <c r="S22" i="13"/>
  <c r="T22" i="13" s="1"/>
  <c r="U22" i="13" s="1"/>
  <c r="T133" i="9"/>
  <c r="U133" i="9" s="1"/>
  <c r="T132" i="7"/>
  <c r="U132" i="7" s="1"/>
  <c r="E124" i="9"/>
  <c r="F124" i="9" s="1"/>
  <c r="E123" i="9"/>
  <c r="F123" i="9" s="1"/>
  <c r="K47" i="10"/>
  <c r="L47" i="10" s="1"/>
  <c r="E128" i="12"/>
  <c r="F128" i="12" s="1"/>
  <c r="E119" i="12"/>
  <c r="F119" i="12" s="1"/>
  <c r="E115" i="12"/>
  <c r="F115" i="12" s="1"/>
  <c r="S51" i="12"/>
  <c r="T50" i="12" s="1"/>
  <c r="U50" i="12" s="1"/>
  <c r="E118" i="12"/>
  <c r="F118" i="12" s="1"/>
  <c r="E113" i="12"/>
  <c r="F113" i="12" s="1"/>
  <c r="R19" i="9"/>
  <c r="S19" i="9" s="1"/>
  <c r="S56" i="13"/>
  <c r="R23" i="9"/>
  <c r="S23" i="9" s="1"/>
  <c r="K90" i="7"/>
  <c r="L90" i="7" s="1"/>
  <c r="T109" i="12"/>
  <c r="U109" i="12" s="1"/>
  <c r="S39" i="9"/>
  <c r="T33" i="9" s="1"/>
  <c r="U33" i="9" s="1"/>
  <c r="K60" i="7"/>
  <c r="L60" i="7" s="1"/>
  <c r="R118" i="9"/>
  <c r="S118" i="9" s="1"/>
  <c r="R120" i="9"/>
  <c r="S120" i="9" s="1"/>
  <c r="K48" i="13"/>
  <c r="L48" i="13" s="1"/>
  <c r="T130" i="10"/>
  <c r="U130" i="10" s="1"/>
  <c r="S78" i="9"/>
  <c r="S124" i="9"/>
  <c r="S117" i="10"/>
  <c r="T111" i="10" s="1"/>
  <c r="U111" i="10" s="1"/>
  <c r="S68" i="9"/>
  <c r="S35" i="10"/>
  <c r="S66" i="7"/>
  <c r="S105" i="7"/>
  <c r="S110" i="7"/>
  <c r="K49" i="13"/>
  <c r="L49" i="13" s="1"/>
  <c r="K124" i="13"/>
  <c r="L124" i="13" s="1"/>
  <c r="T134" i="12"/>
  <c r="U134" i="12" s="1"/>
  <c r="E112" i="12"/>
  <c r="F112" i="12" s="1"/>
  <c r="E120" i="13"/>
  <c r="F120" i="13" s="1"/>
  <c r="E119" i="13"/>
  <c r="F119" i="13" s="1"/>
  <c r="E118" i="13"/>
  <c r="F118" i="13" s="1"/>
  <c r="T115" i="13"/>
  <c r="U115" i="13" s="1"/>
  <c r="T107" i="12"/>
  <c r="U107" i="12" s="1"/>
  <c r="T105" i="12"/>
  <c r="U105" i="12" s="1"/>
  <c r="T104" i="12"/>
  <c r="U104" i="12" s="1"/>
  <c r="K52" i="12"/>
  <c r="L52" i="12" s="1"/>
  <c r="K53" i="12"/>
  <c r="L53" i="12" s="1"/>
  <c r="K51" i="12"/>
  <c r="L51" i="12" s="1"/>
  <c r="K49" i="12"/>
  <c r="L49" i="12" s="1"/>
  <c r="K24" i="7"/>
  <c r="L24" i="7" s="1"/>
  <c r="E78" i="9"/>
  <c r="F78" i="9" s="1"/>
  <c r="K47" i="7"/>
  <c r="L47" i="7" s="1"/>
  <c r="T103" i="12"/>
  <c r="U103" i="12" s="1"/>
  <c r="K115" i="9"/>
  <c r="L115" i="9" s="1"/>
  <c r="K114" i="9"/>
  <c r="L114" i="9" s="1"/>
  <c r="E26" i="10"/>
  <c r="F26" i="10" s="1"/>
  <c r="E28" i="10"/>
  <c r="F28" i="10" s="1"/>
  <c r="E29" i="10"/>
  <c r="F29" i="10" s="1"/>
  <c r="E25" i="10"/>
  <c r="F25" i="10" s="1"/>
  <c r="E27" i="10"/>
  <c r="F27" i="10" s="1"/>
  <c r="E24" i="10"/>
  <c r="F24" i="10" s="1"/>
  <c r="E23" i="10"/>
  <c r="F23" i="10" s="1"/>
  <c r="E92" i="10"/>
  <c r="F92" i="10" s="1"/>
  <c r="E93" i="10"/>
  <c r="F93" i="10" s="1"/>
  <c r="E91" i="10"/>
  <c r="F91" i="10" s="1"/>
  <c r="E94" i="10"/>
  <c r="F94" i="10" s="1"/>
  <c r="E77" i="10"/>
  <c r="F77" i="10" s="1"/>
  <c r="E75" i="10"/>
  <c r="F75" i="10" s="1"/>
  <c r="K65" i="7"/>
  <c r="L65" i="7" s="1"/>
  <c r="E67" i="7"/>
  <c r="F67" i="7" s="1"/>
  <c r="E66" i="7"/>
  <c r="F66" i="7" s="1"/>
  <c r="E68" i="7"/>
  <c r="F68" i="7" s="1"/>
  <c r="E69" i="7"/>
  <c r="F69" i="7" s="1"/>
  <c r="E74" i="7"/>
  <c r="F74" i="7" s="1"/>
  <c r="E75" i="7"/>
  <c r="F75" i="7" s="1"/>
  <c r="E41" i="12"/>
  <c r="F41" i="12" s="1"/>
  <c r="E37" i="12"/>
  <c r="F37" i="12" s="1"/>
  <c r="E39" i="12"/>
  <c r="F39" i="12" s="1"/>
  <c r="E36" i="12"/>
  <c r="F36" i="12" s="1"/>
  <c r="E38" i="12"/>
  <c r="F38" i="12" s="1"/>
  <c r="E35" i="12"/>
  <c r="F35" i="12" s="1"/>
  <c r="E47" i="12"/>
  <c r="F47" i="12" s="1"/>
  <c r="E46" i="12"/>
  <c r="F46" i="12" s="1"/>
  <c r="E34" i="12"/>
  <c r="F34" i="12" s="1"/>
  <c r="E44" i="12"/>
  <c r="F44" i="12" s="1"/>
  <c r="E43" i="12"/>
  <c r="F43" i="12" s="1"/>
  <c r="E42" i="12"/>
  <c r="F42" i="12" s="1"/>
  <c r="E40" i="12"/>
  <c r="F40" i="12" s="1"/>
  <c r="E45" i="12"/>
  <c r="F45" i="12" s="1"/>
  <c r="K48" i="12"/>
  <c r="L48" i="12" s="1"/>
  <c r="E105" i="12"/>
  <c r="F105" i="12" s="1"/>
  <c r="E104" i="12"/>
  <c r="F104" i="12" s="1"/>
  <c r="E103" i="12"/>
  <c r="F103" i="12" s="1"/>
  <c r="E83" i="10"/>
  <c r="F83" i="10" s="1"/>
  <c r="E87" i="12"/>
  <c r="F87" i="12" s="1"/>
  <c r="K59" i="9"/>
  <c r="L59" i="9" s="1"/>
  <c r="E88" i="13"/>
  <c r="F88" i="13" s="1"/>
  <c r="K17" i="9"/>
  <c r="L17" i="9" s="1"/>
  <c r="E61" i="13"/>
  <c r="F61" i="13" s="1"/>
  <c r="K111" i="7"/>
  <c r="L111" i="7" s="1"/>
  <c r="K81" i="7"/>
  <c r="L81" i="7" s="1"/>
  <c r="T105" i="13"/>
  <c r="U105" i="13" s="1"/>
  <c r="E64" i="7"/>
  <c r="F64" i="7" s="1"/>
  <c r="D13" i="4" s="1"/>
  <c r="K22" i="9"/>
  <c r="L22" i="9" s="1"/>
  <c r="K26" i="9"/>
  <c r="L26" i="9" s="1"/>
  <c r="K18" i="9"/>
  <c r="L18" i="9" s="1"/>
  <c r="K29" i="9"/>
  <c r="L29" i="9" s="1"/>
  <c r="K27" i="9"/>
  <c r="L27" i="9" s="1"/>
  <c r="K30" i="9"/>
  <c r="L30" i="9" s="1"/>
  <c r="K25" i="9"/>
  <c r="L25" i="9" s="1"/>
  <c r="K24" i="9"/>
  <c r="L24" i="9" s="1"/>
  <c r="K19" i="9"/>
  <c r="L19" i="9" s="1"/>
  <c r="K28" i="9"/>
  <c r="L28" i="9" s="1"/>
  <c r="K21" i="9"/>
  <c r="L21" i="9" s="1"/>
  <c r="K20" i="9"/>
  <c r="L20" i="9" s="1"/>
  <c r="E96" i="10"/>
  <c r="F96" i="10" s="1"/>
  <c r="K26" i="7"/>
  <c r="L26" i="7" s="1"/>
  <c r="K45" i="7"/>
  <c r="L45" i="7" s="1"/>
  <c r="K44" i="7"/>
  <c r="L44" i="7" s="1"/>
  <c r="T101" i="12"/>
  <c r="U101" i="12" s="1"/>
  <c r="T96" i="12"/>
  <c r="U96" i="12" s="1"/>
  <c r="K59" i="12"/>
  <c r="L59" i="12" s="1"/>
  <c r="E104" i="13"/>
  <c r="F104" i="13" s="1"/>
  <c r="E105" i="13"/>
  <c r="F105" i="13" s="1"/>
  <c r="E106" i="13"/>
  <c r="F106" i="13" s="1"/>
  <c r="S33" i="10"/>
  <c r="E100" i="13"/>
  <c r="F100" i="13" s="1"/>
  <c r="E94" i="13"/>
  <c r="F94" i="13" s="1"/>
  <c r="E97" i="13"/>
  <c r="F97" i="13" s="1"/>
  <c r="E98" i="13"/>
  <c r="F98" i="13" s="1"/>
  <c r="E92" i="13"/>
  <c r="F92" i="13" s="1"/>
  <c r="E96" i="13"/>
  <c r="F96" i="13" s="1"/>
  <c r="E95" i="13"/>
  <c r="F95" i="13" s="1"/>
  <c r="E99" i="13"/>
  <c r="F99" i="13" s="1"/>
  <c r="E47" i="10"/>
  <c r="F47" i="10" s="1"/>
  <c r="E91" i="13"/>
  <c r="F91" i="13" s="1"/>
  <c r="E87" i="13"/>
  <c r="F87" i="13" s="1"/>
  <c r="K80" i="12"/>
  <c r="L80" i="12" s="1"/>
  <c r="K81" i="12"/>
  <c r="L81" i="12" s="1"/>
  <c r="K82" i="12"/>
  <c r="L82" i="12" s="1"/>
  <c r="K83" i="12"/>
  <c r="L83" i="12" s="1"/>
  <c r="K73" i="12"/>
  <c r="L73" i="12" s="1"/>
  <c r="K76" i="12"/>
  <c r="L76" i="12" s="1"/>
  <c r="K69" i="12"/>
  <c r="L69" i="12" s="1"/>
  <c r="K74" i="12"/>
  <c r="L74" i="12" s="1"/>
  <c r="K75" i="12"/>
  <c r="L75" i="12" s="1"/>
  <c r="E54" i="10"/>
  <c r="F54" i="10" s="1"/>
  <c r="E85" i="10"/>
  <c r="F85" i="10" s="1"/>
  <c r="E48" i="9"/>
  <c r="F48" i="9" s="1"/>
  <c r="E69" i="9"/>
  <c r="F69" i="9" s="1"/>
  <c r="E34" i="10"/>
  <c r="F34" i="10" s="1"/>
  <c r="E48" i="10"/>
  <c r="F48" i="10" s="1"/>
  <c r="T111" i="12"/>
  <c r="U111" i="12" s="1"/>
  <c r="T110" i="12"/>
  <c r="U110" i="12" s="1"/>
  <c r="K22" i="7"/>
  <c r="L22" i="7" s="1"/>
  <c r="K56" i="12"/>
  <c r="L56" i="12" s="1"/>
  <c r="K119" i="7"/>
  <c r="L119" i="7" s="1"/>
  <c r="K120" i="7"/>
  <c r="L120" i="7" s="1"/>
  <c r="T118" i="10"/>
  <c r="U118" i="10" s="1"/>
  <c r="T115" i="12"/>
  <c r="U115" i="12" s="1"/>
  <c r="E30" i="10"/>
  <c r="F30" i="10" s="1"/>
  <c r="E32" i="10"/>
  <c r="F32" i="10" s="1"/>
  <c r="E31" i="10"/>
  <c r="F31" i="10" s="1"/>
  <c r="E99" i="10"/>
  <c r="F99" i="10" s="1"/>
  <c r="E98" i="10"/>
  <c r="F98" i="10" s="1"/>
  <c r="E18" i="7"/>
  <c r="F18" i="7" s="1"/>
  <c r="E19" i="7"/>
  <c r="F19" i="7" s="1"/>
  <c r="E20" i="7"/>
  <c r="F20" i="7" s="1"/>
  <c r="E16" i="7"/>
  <c r="F16" i="7" s="1"/>
  <c r="E17" i="7"/>
  <c r="F17" i="7" s="1"/>
  <c r="E21" i="7"/>
  <c r="F21" i="7" s="1"/>
  <c r="K66" i="7"/>
  <c r="L66" i="7" s="1"/>
  <c r="K67" i="7"/>
  <c r="L67" i="7" s="1"/>
  <c r="K68" i="7"/>
  <c r="L68" i="7" s="1"/>
  <c r="K69" i="7"/>
  <c r="L69" i="7" s="1"/>
  <c r="K74" i="7"/>
  <c r="L74" i="7" s="1"/>
  <c r="K75" i="7"/>
  <c r="L75" i="7" s="1"/>
  <c r="K50" i="12"/>
  <c r="L50" i="12" s="1"/>
  <c r="K108" i="12"/>
  <c r="L108" i="12" s="1"/>
  <c r="K106" i="12"/>
  <c r="L106" i="12" s="1"/>
  <c r="K107" i="12"/>
  <c r="L107" i="12" s="1"/>
  <c r="E24" i="12"/>
  <c r="F24" i="12" s="1"/>
  <c r="K40" i="9"/>
  <c r="L40" i="9" s="1"/>
  <c r="E93" i="13"/>
  <c r="F93" i="13" s="1"/>
  <c r="K15" i="9"/>
  <c r="L15" i="9" s="1"/>
  <c r="K101" i="7"/>
  <c r="L101" i="7" s="1"/>
  <c r="E46" i="13"/>
  <c r="F46" i="13" s="1"/>
  <c r="T99" i="12"/>
  <c r="U99" i="12" s="1"/>
  <c r="K109" i="9"/>
  <c r="L109" i="9" s="1"/>
  <c r="K110" i="9"/>
  <c r="L110" i="9" s="1"/>
  <c r="K98" i="9"/>
  <c r="L98" i="9" s="1"/>
  <c r="K88" i="9"/>
  <c r="L88" i="9" s="1"/>
  <c r="K96" i="9"/>
  <c r="L96" i="9" s="1"/>
  <c r="K108" i="9"/>
  <c r="L108" i="9" s="1"/>
  <c r="K106" i="9"/>
  <c r="L106" i="9" s="1"/>
  <c r="K99" i="9"/>
  <c r="L99" i="9" s="1"/>
  <c r="K102" i="9"/>
  <c r="L102" i="9" s="1"/>
  <c r="K113" i="9"/>
  <c r="L113" i="9" s="1"/>
  <c r="K83" i="9"/>
  <c r="L83" i="9" s="1"/>
  <c r="K85" i="9"/>
  <c r="L85" i="9" s="1"/>
  <c r="K103" i="9"/>
  <c r="L103" i="9" s="1"/>
  <c r="K101" i="9"/>
  <c r="L101" i="9" s="1"/>
  <c r="K89" i="9"/>
  <c r="L89" i="9" s="1"/>
  <c r="K87" i="9"/>
  <c r="L87" i="9" s="1"/>
  <c r="K93" i="9"/>
  <c r="L93" i="9" s="1"/>
  <c r="K91" i="9"/>
  <c r="L91" i="9" s="1"/>
  <c r="K95" i="9"/>
  <c r="L95" i="9" s="1"/>
  <c r="K86" i="9"/>
  <c r="L86" i="9" s="1"/>
  <c r="K111" i="9"/>
  <c r="L111" i="9" s="1"/>
  <c r="K97" i="9"/>
  <c r="L97" i="9" s="1"/>
  <c r="K104" i="9"/>
  <c r="L104" i="9" s="1"/>
  <c r="K92" i="9"/>
  <c r="L92" i="9" s="1"/>
  <c r="K82" i="9"/>
  <c r="L82" i="9" s="1"/>
  <c r="K107" i="9"/>
  <c r="L107" i="9" s="1"/>
  <c r="K112" i="9"/>
  <c r="L112" i="9" s="1"/>
  <c r="K100" i="9"/>
  <c r="L100" i="9" s="1"/>
  <c r="K84" i="9"/>
  <c r="L84" i="9" s="1"/>
  <c r="K94" i="9"/>
  <c r="L94" i="9" s="1"/>
  <c r="K90" i="9"/>
  <c r="L90" i="9" s="1"/>
  <c r="K105" i="9"/>
  <c r="L105" i="9" s="1"/>
  <c r="K30" i="7"/>
  <c r="L30" i="7" s="1"/>
  <c r="K52" i="7"/>
  <c r="L52" i="7" s="1"/>
  <c r="E63" i="7"/>
  <c r="F63" i="7" s="1"/>
  <c r="E45" i="13"/>
  <c r="F45" i="13" s="1"/>
  <c r="K104" i="12"/>
  <c r="L104" i="12" s="1"/>
  <c r="T102" i="12"/>
  <c r="U102" i="12" s="1"/>
  <c r="T94" i="12"/>
  <c r="U94" i="12" s="1"/>
  <c r="K65" i="12"/>
  <c r="L65" i="12" s="1"/>
  <c r="E122" i="7"/>
  <c r="F122" i="7" s="1"/>
  <c r="E118" i="7"/>
  <c r="F118" i="7" s="1"/>
  <c r="E114" i="7"/>
  <c r="F114" i="7" s="1"/>
  <c r="E115" i="7"/>
  <c r="F115" i="7" s="1"/>
  <c r="E116" i="7"/>
  <c r="F116" i="7" s="1"/>
  <c r="E120" i="7"/>
  <c r="F120" i="7" s="1"/>
  <c r="E110" i="7"/>
  <c r="F110" i="7" s="1"/>
  <c r="E117" i="7"/>
  <c r="F117" i="7" s="1"/>
  <c r="E121" i="7"/>
  <c r="F121" i="7" s="1"/>
  <c r="E119" i="7"/>
  <c r="F119" i="7" s="1"/>
  <c r="E111" i="7"/>
  <c r="F111" i="7" s="1"/>
  <c r="E39" i="13"/>
  <c r="F39" i="13" s="1"/>
  <c r="E42" i="13"/>
  <c r="F42" i="13" s="1"/>
  <c r="E40" i="13"/>
  <c r="F40" i="13" s="1"/>
  <c r="E41" i="13"/>
  <c r="F41" i="13" s="1"/>
  <c r="T70" i="9"/>
  <c r="U70" i="9" s="1"/>
  <c r="T136" i="13"/>
  <c r="U136" i="13" s="1"/>
  <c r="T126" i="13"/>
  <c r="U126" i="13" s="1"/>
  <c r="K79" i="9"/>
  <c r="L79" i="9" s="1"/>
  <c r="K78" i="9"/>
  <c r="L78" i="9" s="1"/>
  <c r="K81" i="9"/>
  <c r="L81" i="9" s="1"/>
  <c r="K77" i="9"/>
  <c r="L77" i="9" s="1"/>
  <c r="K80" i="9"/>
  <c r="L80" i="9" s="1"/>
  <c r="K76" i="9"/>
  <c r="L76" i="9" s="1"/>
  <c r="E57" i="12"/>
  <c r="F57" i="12" s="1"/>
  <c r="E56" i="12"/>
  <c r="F56" i="12" s="1"/>
  <c r="E60" i="12"/>
  <c r="F60" i="12" s="1"/>
  <c r="E54" i="12"/>
  <c r="F54" i="12" s="1"/>
  <c r="E55" i="12"/>
  <c r="F55" i="12" s="1"/>
  <c r="E59" i="12"/>
  <c r="F59" i="12" s="1"/>
  <c r="E58" i="12"/>
  <c r="F58" i="12" s="1"/>
  <c r="S125" i="7"/>
  <c r="T112" i="7" s="1"/>
  <c r="U112" i="7" s="1"/>
  <c r="E15" i="13"/>
  <c r="F15" i="13" s="1"/>
  <c r="E16" i="13"/>
  <c r="F16" i="13" s="1"/>
  <c r="E17" i="13"/>
  <c r="F17" i="13" s="1"/>
  <c r="K123" i="7"/>
  <c r="L123" i="7" s="1"/>
  <c r="E80" i="13"/>
  <c r="F80" i="13" s="1"/>
  <c r="E79" i="13"/>
  <c r="F79" i="13" s="1"/>
  <c r="E76" i="13"/>
  <c r="F76" i="13" s="1"/>
  <c r="E78" i="13"/>
  <c r="F78" i="13" s="1"/>
  <c r="E75" i="13"/>
  <c r="F75" i="13" s="1"/>
  <c r="E77" i="13"/>
  <c r="F77" i="13" s="1"/>
  <c r="E85" i="13"/>
  <c r="F85" i="13" s="1"/>
  <c r="E83" i="13"/>
  <c r="F83" i="13" s="1"/>
  <c r="D13" i="2" s="1"/>
  <c r="E84" i="13"/>
  <c r="F84" i="13" s="1"/>
  <c r="T110" i="13"/>
  <c r="U110" i="13" s="1"/>
  <c r="E70" i="12"/>
  <c r="F70" i="12" s="1"/>
  <c r="E71" i="12"/>
  <c r="F71" i="12" s="1"/>
  <c r="E78" i="12"/>
  <c r="F78" i="12" s="1"/>
  <c r="E65" i="12"/>
  <c r="F65" i="12" s="1"/>
  <c r="E76" i="12"/>
  <c r="F76" i="12" s="1"/>
  <c r="E66" i="12"/>
  <c r="F66" i="12" s="1"/>
  <c r="E64" i="12"/>
  <c r="F64" i="12" s="1"/>
  <c r="E61" i="12"/>
  <c r="F61" i="12" s="1"/>
  <c r="E72" i="12"/>
  <c r="F72" i="12" s="1"/>
  <c r="E77" i="12"/>
  <c r="F77" i="12" s="1"/>
  <c r="E69" i="12"/>
  <c r="F69" i="12" s="1"/>
  <c r="E79" i="12"/>
  <c r="F79" i="12" s="1"/>
  <c r="E82" i="12"/>
  <c r="F82" i="12" s="1"/>
  <c r="E81" i="12"/>
  <c r="F81" i="12" s="1"/>
  <c r="E62" i="12"/>
  <c r="F62" i="12" s="1"/>
  <c r="E67" i="12"/>
  <c r="F67" i="12" s="1"/>
  <c r="E68" i="12"/>
  <c r="F68" i="12" s="1"/>
  <c r="E75" i="12"/>
  <c r="F75" i="12" s="1"/>
  <c r="E63" i="12"/>
  <c r="F63" i="12" s="1"/>
  <c r="E80" i="12"/>
  <c r="F80" i="12" s="1"/>
  <c r="E83" i="12"/>
  <c r="F83" i="12" s="1"/>
  <c r="E73" i="12"/>
  <c r="F73" i="12" s="1"/>
  <c r="E74" i="12"/>
  <c r="F74" i="12" s="1"/>
  <c r="D13" i="1" s="1"/>
  <c r="E94" i="12"/>
  <c r="F94" i="12" s="1"/>
  <c r="E95" i="12"/>
  <c r="F95" i="12" s="1"/>
  <c r="E93" i="12"/>
  <c r="F93" i="12" s="1"/>
  <c r="E88" i="12"/>
  <c r="F88" i="12" s="1"/>
  <c r="E92" i="12"/>
  <c r="F92" i="12" s="1"/>
  <c r="E89" i="12"/>
  <c r="F89" i="12" s="1"/>
  <c r="E96" i="12"/>
  <c r="F96" i="12" s="1"/>
  <c r="E91" i="12"/>
  <c r="F91" i="12" s="1"/>
  <c r="E97" i="12"/>
  <c r="F97" i="12" s="1"/>
  <c r="E82" i="10"/>
  <c r="F82" i="10" s="1"/>
  <c r="T78" i="12"/>
  <c r="U78" i="12" s="1"/>
  <c r="T77" i="12"/>
  <c r="U77" i="12" s="1"/>
  <c r="T71" i="12"/>
  <c r="U71" i="12" s="1"/>
  <c r="E51" i="10"/>
  <c r="F51" i="10" s="1"/>
  <c r="K23" i="9"/>
  <c r="L23" i="9" s="1"/>
  <c r="E51" i="9"/>
  <c r="F51" i="9" s="1"/>
  <c r="E54" i="9"/>
  <c r="F54" i="9" s="1"/>
  <c r="K83" i="7"/>
  <c r="L83" i="7" s="1"/>
  <c r="E112" i="7"/>
  <c r="F112" i="7" s="1"/>
  <c r="E40" i="10"/>
  <c r="F40" i="10" s="1"/>
  <c r="E101" i="13"/>
  <c r="F101" i="13" s="1"/>
  <c r="E103" i="13"/>
  <c r="F103" i="13" s="1"/>
  <c r="E65" i="13"/>
  <c r="F65" i="13" s="1"/>
  <c r="K117" i="7"/>
  <c r="L117" i="7" s="1"/>
  <c r="K116" i="7"/>
  <c r="L116" i="7" s="1"/>
  <c r="T100" i="12"/>
  <c r="U100" i="12" s="1"/>
  <c r="E58" i="13"/>
  <c r="F58" i="13" s="1"/>
  <c r="K93" i="12"/>
  <c r="L93" i="12" s="1"/>
  <c r="K102" i="7"/>
  <c r="L102" i="7" s="1"/>
  <c r="K61" i="7"/>
  <c r="L61" i="7" s="1"/>
  <c r="E18" i="9"/>
  <c r="F18" i="9" s="1"/>
  <c r="E16" i="9"/>
  <c r="F16" i="9" s="1"/>
  <c r="E15" i="9"/>
  <c r="F15" i="9" s="1"/>
  <c r="E17" i="9"/>
  <c r="F17" i="9" s="1"/>
  <c r="E22" i="10"/>
  <c r="F22" i="10" s="1"/>
  <c r="S29" i="10"/>
  <c r="S32" i="10"/>
  <c r="K19" i="7"/>
  <c r="L19" i="7" s="1"/>
  <c r="K16" i="7"/>
  <c r="L16" i="7" s="1"/>
  <c r="K15" i="7"/>
  <c r="L15" i="7" s="1"/>
  <c r="K20" i="7"/>
  <c r="L20" i="7" s="1"/>
  <c r="K21" i="7"/>
  <c r="L21" i="7" s="1"/>
  <c r="K17" i="7"/>
  <c r="L17" i="7" s="1"/>
  <c r="K18" i="7"/>
  <c r="L18" i="7" s="1"/>
  <c r="K56" i="7"/>
  <c r="L56" i="7" s="1"/>
  <c r="K64" i="7"/>
  <c r="L64" i="7" s="1"/>
  <c r="D14" i="4" s="1"/>
  <c r="F14" i="4" s="1"/>
  <c r="K95" i="7"/>
  <c r="L95" i="7" s="1"/>
  <c r="K93" i="7"/>
  <c r="L93" i="7" s="1"/>
  <c r="K94" i="7"/>
  <c r="L94" i="7" s="1"/>
  <c r="K91" i="7"/>
  <c r="L91" i="7" s="1"/>
  <c r="K92" i="7"/>
  <c r="L92" i="7" s="1"/>
  <c r="E97" i="7"/>
  <c r="F97" i="7" s="1"/>
  <c r="E96" i="7"/>
  <c r="F96" i="7" s="1"/>
  <c r="E105" i="7"/>
  <c r="F105" i="7" s="1"/>
  <c r="E106" i="7"/>
  <c r="F106" i="7" s="1"/>
  <c r="E108" i="7"/>
  <c r="F108" i="7" s="1"/>
  <c r="E102" i="7"/>
  <c r="F102" i="7" s="1"/>
  <c r="E98" i="7"/>
  <c r="F98" i="7" s="1"/>
  <c r="E107" i="7"/>
  <c r="F107" i="7" s="1"/>
  <c r="E99" i="7"/>
  <c r="F99" i="7" s="1"/>
  <c r="E109" i="7"/>
  <c r="F109" i="7" s="1"/>
  <c r="E100" i="7"/>
  <c r="F100" i="7" s="1"/>
  <c r="E101" i="7"/>
  <c r="F101" i="7" s="1"/>
  <c r="E104" i="7"/>
  <c r="F104" i="7" s="1"/>
  <c r="E103" i="7"/>
  <c r="F103" i="7" s="1"/>
  <c r="E22" i="13"/>
  <c r="F22" i="13" s="1"/>
  <c r="E23" i="13"/>
  <c r="F23" i="13" s="1"/>
  <c r="E26" i="13"/>
  <c r="F26" i="13" s="1"/>
  <c r="E24" i="13"/>
  <c r="F24" i="13" s="1"/>
  <c r="E21" i="13"/>
  <c r="F21" i="13" s="1"/>
  <c r="E25" i="13"/>
  <c r="F25" i="13" s="1"/>
  <c r="E27" i="13"/>
  <c r="F27" i="13" s="1"/>
  <c r="E71" i="13"/>
  <c r="F71" i="13" s="1"/>
  <c r="E70" i="13"/>
  <c r="F70" i="13" s="1"/>
  <c r="K32" i="12"/>
  <c r="L32" i="12" s="1"/>
  <c r="K33" i="12"/>
  <c r="L33" i="12" s="1"/>
  <c r="K44" i="12"/>
  <c r="L44" i="12" s="1"/>
  <c r="K46" i="12"/>
  <c r="L46" i="12" s="1"/>
  <c r="K45" i="12"/>
  <c r="L45" i="12" s="1"/>
  <c r="K39" i="12"/>
  <c r="L39" i="12" s="1"/>
  <c r="K40" i="12"/>
  <c r="L40" i="12" s="1"/>
  <c r="K43" i="12"/>
  <c r="L43" i="12" s="1"/>
  <c r="K41" i="12"/>
  <c r="L41" i="12" s="1"/>
  <c r="K35" i="12"/>
  <c r="L35" i="12" s="1"/>
  <c r="K38" i="12"/>
  <c r="L38" i="12" s="1"/>
  <c r="K37" i="12"/>
  <c r="L37" i="12" s="1"/>
  <c r="K42" i="12"/>
  <c r="L42" i="12" s="1"/>
  <c r="K47" i="12"/>
  <c r="L47" i="12" s="1"/>
  <c r="K105" i="12"/>
  <c r="L105" i="12" s="1"/>
  <c r="K103" i="12"/>
  <c r="L103" i="12" s="1"/>
  <c r="E107" i="12"/>
  <c r="F107" i="12" s="1"/>
  <c r="E106" i="12"/>
  <c r="F106" i="12" s="1"/>
  <c r="E108" i="12"/>
  <c r="F108" i="12" s="1"/>
  <c r="E90" i="10"/>
  <c r="F90" i="10" s="1"/>
  <c r="E78" i="10"/>
  <c r="F78" i="10" s="1"/>
  <c r="E89" i="10"/>
  <c r="F89" i="10" s="1"/>
  <c r="E16" i="12"/>
  <c r="F16" i="12" s="1"/>
  <c r="E84" i="12"/>
  <c r="F84" i="12" s="1"/>
  <c r="K43" i="9"/>
  <c r="L43" i="9" s="1"/>
  <c r="K71" i="12"/>
  <c r="L71" i="12" s="1"/>
  <c r="K78" i="12"/>
  <c r="L78" i="12" s="1"/>
  <c r="T127" i="13"/>
  <c r="U127" i="13" s="1"/>
  <c r="E89" i="13"/>
  <c r="F89" i="13" s="1"/>
  <c r="T106" i="12"/>
  <c r="U106" i="12" s="1"/>
  <c r="K38" i="7"/>
  <c r="L38" i="7" s="1"/>
  <c r="K110" i="7"/>
  <c r="L110" i="7" s="1"/>
  <c r="K88" i="7"/>
  <c r="L88" i="7" s="1"/>
  <c r="E90" i="12"/>
  <c r="F90" i="12" s="1"/>
  <c r="E20" i="9"/>
  <c r="F20" i="9" s="1"/>
  <c r="E26" i="9"/>
  <c r="F26" i="9" s="1"/>
  <c r="E22" i="9"/>
  <c r="F22" i="9" s="1"/>
  <c r="E25" i="9"/>
  <c r="F25" i="9" s="1"/>
  <c r="E19" i="9"/>
  <c r="F19" i="9" s="1"/>
  <c r="E23" i="9"/>
  <c r="F23" i="9" s="1"/>
  <c r="E27" i="9"/>
  <c r="F27" i="9" s="1"/>
  <c r="E24" i="9"/>
  <c r="F24" i="9" s="1"/>
  <c r="E21" i="9"/>
  <c r="F21" i="9" s="1"/>
  <c r="E44" i="9"/>
  <c r="F44" i="9" s="1"/>
  <c r="E42" i="9"/>
  <c r="F42" i="9" s="1"/>
  <c r="E43" i="9"/>
  <c r="F43" i="9" s="1"/>
  <c r="E41" i="9"/>
  <c r="F41" i="9" s="1"/>
  <c r="K27" i="7"/>
  <c r="L27" i="7" s="1"/>
  <c r="E58" i="7"/>
  <c r="F58" i="7" s="1"/>
  <c r="E61" i="7"/>
  <c r="F61" i="7" s="1"/>
  <c r="E62" i="7"/>
  <c r="F62" i="7" s="1"/>
  <c r="E60" i="7"/>
  <c r="F60" i="7" s="1"/>
  <c r="E56" i="7"/>
  <c r="F56" i="7" s="1"/>
  <c r="S73" i="7"/>
  <c r="K63" i="12"/>
  <c r="L63" i="12" s="1"/>
  <c r="K42" i="7"/>
  <c r="L42" i="7" s="1"/>
  <c r="K41" i="7"/>
  <c r="L41" i="7" s="1"/>
  <c r="K43" i="7"/>
  <c r="L43" i="7" s="1"/>
  <c r="K32" i="7"/>
  <c r="L32" i="7" s="1"/>
  <c r="K40" i="7"/>
  <c r="L40" i="7" s="1"/>
  <c r="E51" i="13"/>
  <c r="F51" i="13" s="1"/>
  <c r="E49" i="13"/>
  <c r="F49" i="13" s="1"/>
  <c r="E50" i="13"/>
  <c r="F50" i="13" s="1"/>
  <c r="T60" i="12"/>
  <c r="U60" i="12" s="1"/>
  <c r="E89" i="9"/>
  <c r="F89" i="9" s="1"/>
  <c r="E85" i="9"/>
  <c r="F85" i="9" s="1"/>
  <c r="E82" i="9"/>
  <c r="F82" i="9" s="1"/>
  <c r="E91" i="9"/>
  <c r="F91" i="9" s="1"/>
  <c r="E87" i="9"/>
  <c r="F87" i="9" s="1"/>
  <c r="E83" i="9"/>
  <c r="F83" i="9" s="1"/>
  <c r="E86" i="9"/>
  <c r="F86" i="9" s="1"/>
  <c r="E88" i="9"/>
  <c r="F88" i="9" s="1"/>
  <c r="E80" i="9"/>
  <c r="F80" i="9" s="1"/>
  <c r="E84" i="9"/>
  <c r="F84" i="9" s="1"/>
  <c r="E90" i="9"/>
  <c r="F90" i="9" s="1"/>
  <c r="E81" i="9"/>
  <c r="F81" i="9" s="1"/>
  <c r="K125" i="7"/>
  <c r="L125" i="7" s="1"/>
  <c r="K124" i="7"/>
  <c r="L124" i="7" s="1"/>
  <c r="K23" i="12"/>
  <c r="L23" i="12" s="1"/>
  <c r="K22" i="12"/>
  <c r="L22" i="12" s="1"/>
  <c r="K21" i="12"/>
  <c r="L21" i="12" s="1"/>
  <c r="K102" i="12"/>
  <c r="L102" i="12" s="1"/>
  <c r="K98" i="12"/>
  <c r="L98" i="12" s="1"/>
  <c r="K99" i="12"/>
  <c r="L99" i="12" s="1"/>
  <c r="K101" i="12"/>
  <c r="L101" i="12" s="1"/>
  <c r="K100" i="12"/>
  <c r="L100" i="12" s="1"/>
  <c r="E82" i="13"/>
  <c r="F82" i="13" s="1"/>
  <c r="T83" i="12"/>
  <c r="U83" i="12" s="1"/>
  <c r="T79" i="12"/>
  <c r="U79" i="12" s="1"/>
  <c r="T81" i="12"/>
  <c r="U81" i="12" s="1"/>
  <c r="T80" i="12"/>
  <c r="U80" i="12" s="1"/>
  <c r="T82" i="12"/>
  <c r="U82" i="12" s="1"/>
  <c r="T97" i="12"/>
  <c r="U97" i="12" s="1"/>
  <c r="E45" i="9"/>
  <c r="F45" i="9" s="1"/>
  <c r="E58" i="9"/>
  <c r="F58" i="9" s="1"/>
  <c r="E60" i="9"/>
  <c r="F60" i="9" s="1"/>
  <c r="E72" i="13"/>
  <c r="F72" i="13" s="1"/>
  <c r="T93" i="12"/>
  <c r="U93" i="12" s="1"/>
  <c r="K58" i="12"/>
  <c r="L58" i="12" s="1"/>
  <c r="K99" i="7"/>
  <c r="L99" i="7" s="1"/>
  <c r="K121" i="7"/>
  <c r="L121" i="7" s="1"/>
  <c r="K115" i="7"/>
  <c r="L115" i="7" s="1"/>
  <c r="K86" i="12"/>
  <c r="L86" i="12" s="1"/>
  <c r="E55" i="7"/>
  <c r="F55" i="7" s="1"/>
  <c r="E50" i="7"/>
  <c r="F50" i="7" s="1"/>
  <c r="E51" i="7"/>
  <c r="F51" i="7" s="1"/>
  <c r="E54" i="7"/>
  <c r="F54" i="7" s="1"/>
  <c r="E47" i="7"/>
  <c r="F47" i="7" s="1"/>
  <c r="E53" i="7"/>
  <c r="F53" i="7" s="1"/>
  <c r="E52" i="7"/>
  <c r="F52" i="7" s="1"/>
  <c r="E49" i="7"/>
  <c r="F49" i="7" s="1"/>
  <c r="E90" i="7"/>
  <c r="F90" i="7" s="1"/>
  <c r="E95" i="7"/>
  <c r="F95" i="7" s="1"/>
  <c r="E92" i="7"/>
  <c r="F92" i="7" s="1"/>
  <c r="E91" i="7"/>
  <c r="F91" i="7" s="1"/>
  <c r="E94" i="7"/>
  <c r="F94" i="7" s="1"/>
  <c r="E93" i="7"/>
  <c r="F93" i="7" s="1"/>
  <c r="T118" i="12"/>
  <c r="U118" i="12" s="1"/>
  <c r="T116" i="12"/>
  <c r="U116" i="12" s="1"/>
  <c r="E74" i="10"/>
  <c r="F74" i="10" s="1"/>
  <c r="E79" i="10"/>
  <c r="F79" i="10" s="1"/>
  <c r="K77" i="7"/>
  <c r="L77" i="7" s="1"/>
  <c r="E26" i="12"/>
  <c r="F26" i="12" s="1"/>
  <c r="K37" i="9"/>
  <c r="L37" i="9" s="1"/>
  <c r="K51" i="9"/>
  <c r="L51" i="9" s="1"/>
  <c r="K17" i="12"/>
  <c r="L17" i="12" s="1"/>
  <c r="K70" i="12"/>
  <c r="L70" i="12" s="1"/>
  <c r="K36" i="12"/>
  <c r="L36" i="12" s="1"/>
  <c r="K31" i="7"/>
  <c r="L31" i="7" s="1"/>
  <c r="E60" i="13"/>
  <c r="F60" i="13" s="1"/>
  <c r="K112" i="7"/>
  <c r="L112" i="7" s="1"/>
  <c r="E65" i="7"/>
  <c r="F65" i="7" s="1"/>
  <c r="T98" i="12"/>
  <c r="U98" i="12" s="1"/>
  <c r="E35" i="9"/>
  <c r="F35" i="9" s="1"/>
  <c r="E34" i="9"/>
  <c r="F34" i="9" s="1"/>
  <c r="E38" i="9"/>
  <c r="F38" i="9" s="1"/>
  <c r="E31" i="9"/>
  <c r="F31" i="9" s="1"/>
  <c r="E36" i="9"/>
  <c r="F36" i="9" s="1"/>
  <c r="E33" i="9"/>
  <c r="F33" i="9" s="1"/>
  <c r="E37" i="9"/>
  <c r="F37" i="9" s="1"/>
  <c r="E28" i="9"/>
  <c r="F28" i="9" s="1"/>
  <c r="E39" i="9"/>
  <c r="F39" i="9" s="1"/>
  <c r="E32" i="9"/>
  <c r="F32" i="9" s="1"/>
  <c r="K121" i="9"/>
  <c r="L121" i="9" s="1"/>
  <c r="K120" i="9"/>
  <c r="L120" i="9" s="1"/>
  <c r="K123" i="9"/>
  <c r="L123" i="9" s="1"/>
  <c r="K122" i="9"/>
  <c r="L122" i="9" s="1"/>
  <c r="K37" i="7"/>
  <c r="L37" i="7" s="1"/>
  <c r="K36" i="7"/>
  <c r="L36" i="7" s="1"/>
  <c r="E59" i="7"/>
  <c r="F59" i="7" s="1"/>
  <c r="K62" i="7"/>
  <c r="L62" i="7" s="1"/>
  <c r="K59" i="7"/>
  <c r="L59" i="7" s="1"/>
  <c r="K57" i="7"/>
  <c r="L57" i="7" s="1"/>
  <c r="E72" i="7"/>
  <c r="F72" i="7" s="1"/>
  <c r="E73" i="7"/>
  <c r="F73" i="7" s="1"/>
  <c r="K62" i="12"/>
  <c r="L62" i="12" s="1"/>
  <c r="K55" i="12"/>
  <c r="L55" i="12" s="1"/>
  <c r="K30" i="12"/>
  <c r="L30" i="12" s="1"/>
  <c r="K29" i="12"/>
  <c r="L29" i="12" s="1"/>
  <c r="K27" i="12"/>
  <c r="L27" i="12" s="1"/>
  <c r="K26" i="12"/>
  <c r="L26" i="12" s="1"/>
  <c r="K31" i="12"/>
  <c r="L31" i="12" s="1"/>
  <c r="K28" i="12"/>
  <c r="L28" i="12" s="1"/>
  <c r="K69" i="9"/>
  <c r="L69" i="9" s="1"/>
  <c r="K74" i="9"/>
  <c r="L74" i="9" s="1"/>
  <c r="K71" i="9"/>
  <c r="L71" i="9" s="1"/>
  <c r="K72" i="9"/>
  <c r="L72" i="9" s="1"/>
  <c r="K65" i="9"/>
  <c r="L65" i="9" s="1"/>
  <c r="K68" i="9"/>
  <c r="L68" i="9" s="1"/>
  <c r="K66" i="9"/>
  <c r="L66" i="9" s="1"/>
  <c r="K70" i="9"/>
  <c r="L70" i="9" s="1"/>
  <c r="K48" i="9"/>
  <c r="L48" i="9" s="1"/>
  <c r="K46" i="9"/>
  <c r="L46" i="9" s="1"/>
  <c r="K42" i="9"/>
  <c r="L42" i="9" s="1"/>
  <c r="K73" i="9"/>
  <c r="L73" i="9" s="1"/>
  <c r="K38" i="9"/>
  <c r="L38" i="9" s="1"/>
  <c r="K49" i="9"/>
  <c r="L49" i="9" s="1"/>
  <c r="K36" i="9"/>
  <c r="L36" i="9" s="1"/>
  <c r="K56" i="9"/>
  <c r="L56" i="9" s="1"/>
  <c r="K39" i="9"/>
  <c r="L39" i="9" s="1"/>
  <c r="K33" i="9"/>
  <c r="L33" i="9" s="1"/>
  <c r="K45" i="9"/>
  <c r="L45" i="9" s="1"/>
  <c r="K54" i="9"/>
  <c r="L54" i="9" s="1"/>
  <c r="K61" i="9"/>
  <c r="L61" i="9" s="1"/>
  <c r="K44" i="9"/>
  <c r="L44" i="9" s="1"/>
  <c r="K32" i="9"/>
  <c r="L32" i="9" s="1"/>
  <c r="K55" i="9"/>
  <c r="L55" i="9" s="1"/>
  <c r="K67" i="9"/>
  <c r="L67" i="9" s="1"/>
  <c r="K58" i="9"/>
  <c r="L58" i="9" s="1"/>
  <c r="K52" i="9"/>
  <c r="L52" i="9" s="1"/>
  <c r="K62" i="9"/>
  <c r="L62" i="9" s="1"/>
  <c r="K60" i="9"/>
  <c r="L60" i="9" s="1"/>
  <c r="K53" i="9"/>
  <c r="L53" i="9" s="1"/>
  <c r="K57" i="9"/>
  <c r="L57" i="9" s="1"/>
  <c r="K50" i="9"/>
  <c r="L50" i="9" s="1"/>
  <c r="E60" i="10"/>
  <c r="F60" i="10" s="1"/>
  <c r="E50" i="10"/>
  <c r="F50" i="10" s="1"/>
  <c r="E58" i="10"/>
  <c r="F58" i="10" s="1"/>
  <c r="E70" i="10"/>
  <c r="F70" i="10" s="1"/>
  <c r="E61" i="10"/>
  <c r="F61" i="10" s="1"/>
  <c r="E56" i="10"/>
  <c r="F56" i="10" s="1"/>
  <c r="E68" i="10"/>
  <c r="F68" i="10" s="1"/>
  <c r="E67" i="10"/>
  <c r="F67" i="10" s="1"/>
  <c r="E69" i="10"/>
  <c r="F69" i="10" s="1"/>
  <c r="E35" i="10"/>
  <c r="F35" i="10" s="1"/>
  <c r="E44" i="10"/>
  <c r="F44" i="10" s="1"/>
  <c r="E59" i="10"/>
  <c r="F59" i="10" s="1"/>
  <c r="E53" i="10"/>
  <c r="F53" i="10" s="1"/>
  <c r="E62" i="10"/>
  <c r="F62" i="10" s="1"/>
  <c r="E41" i="10"/>
  <c r="F41" i="10" s="1"/>
  <c r="E57" i="10"/>
  <c r="F57" i="10" s="1"/>
  <c r="E66" i="10"/>
  <c r="F66" i="10" s="1"/>
  <c r="E64" i="10"/>
  <c r="F64" i="10" s="1"/>
  <c r="D13" i="5" s="1"/>
  <c r="E45" i="10"/>
  <c r="F45" i="10" s="1"/>
  <c r="E65" i="10"/>
  <c r="F65" i="10" s="1"/>
  <c r="E38" i="10"/>
  <c r="F38" i="10" s="1"/>
  <c r="E63" i="10"/>
  <c r="F63" i="10" s="1"/>
  <c r="E55" i="10"/>
  <c r="F55" i="10" s="1"/>
  <c r="E42" i="10"/>
  <c r="F42" i="10" s="1"/>
  <c r="E37" i="10"/>
  <c r="F37" i="10" s="1"/>
  <c r="E49" i="10"/>
  <c r="F49" i="10" s="1"/>
  <c r="T52" i="12"/>
  <c r="U52" i="12" s="1"/>
  <c r="E101" i="12"/>
  <c r="F101" i="12" s="1"/>
  <c r="E99" i="12"/>
  <c r="F99" i="12" s="1"/>
  <c r="E102" i="12"/>
  <c r="F102" i="12" s="1"/>
  <c r="E98" i="12"/>
  <c r="F98" i="12" s="1"/>
  <c r="E100" i="12"/>
  <c r="F100" i="12" s="1"/>
  <c r="E56" i="9"/>
  <c r="F56" i="9" s="1"/>
  <c r="T90" i="12"/>
  <c r="U90" i="12" s="1"/>
  <c r="E59" i="13"/>
  <c r="F59" i="13" s="1"/>
  <c r="E74" i="13"/>
  <c r="F74" i="13" s="1"/>
  <c r="E77" i="9"/>
  <c r="F77" i="9" s="1"/>
  <c r="E15" i="12"/>
  <c r="F15" i="12" s="1"/>
  <c r="E48" i="7"/>
  <c r="F48" i="7" s="1"/>
  <c r="T84" i="12"/>
  <c r="U84" i="12" s="1"/>
  <c r="T85" i="12"/>
  <c r="U85" i="12" s="1"/>
  <c r="E32" i="7"/>
  <c r="F32" i="7" s="1"/>
  <c r="E16" i="10"/>
  <c r="F16" i="10" s="1"/>
  <c r="E17" i="10"/>
  <c r="F17" i="10" s="1"/>
  <c r="E15" i="10"/>
  <c r="F15" i="10" s="1"/>
  <c r="E19" i="10"/>
  <c r="F19" i="10" s="1"/>
  <c r="E18" i="10"/>
  <c r="F18" i="10" s="1"/>
  <c r="E20" i="10"/>
  <c r="F20" i="10" s="1"/>
  <c r="E71" i="7"/>
  <c r="F71" i="7" s="1"/>
  <c r="E70" i="7"/>
  <c r="F70" i="7" s="1"/>
  <c r="E82" i="7"/>
  <c r="F82" i="7" s="1"/>
  <c r="E86" i="7"/>
  <c r="F86" i="7" s="1"/>
  <c r="E78" i="7"/>
  <c r="F78" i="7" s="1"/>
  <c r="E77" i="7"/>
  <c r="F77" i="7" s="1"/>
  <c r="E79" i="7"/>
  <c r="F79" i="7" s="1"/>
  <c r="E80" i="7"/>
  <c r="F80" i="7" s="1"/>
  <c r="E87" i="7"/>
  <c r="F87" i="7" s="1"/>
  <c r="E88" i="7"/>
  <c r="F88" i="7" s="1"/>
  <c r="E85" i="7"/>
  <c r="F85" i="7" s="1"/>
  <c r="E76" i="7"/>
  <c r="F76" i="7" s="1"/>
  <c r="E83" i="7"/>
  <c r="F83" i="7" s="1"/>
  <c r="E81" i="7"/>
  <c r="F81" i="7" s="1"/>
  <c r="E84" i="7"/>
  <c r="F84" i="7" s="1"/>
  <c r="E89" i="7"/>
  <c r="F89" i="7" s="1"/>
  <c r="S97" i="7"/>
  <c r="E44" i="13"/>
  <c r="F44" i="13" s="1"/>
  <c r="E87" i="10"/>
  <c r="F87" i="10" s="1"/>
  <c r="E81" i="10"/>
  <c r="F81" i="10" s="1"/>
  <c r="E88" i="10"/>
  <c r="F88" i="10" s="1"/>
  <c r="E86" i="12"/>
  <c r="F86" i="12" s="1"/>
  <c r="K47" i="9"/>
  <c r="L47" i="9" s="1"/>
  <c r="K64" i="9"/>
  <c r="L64" i="9" s="1"/>
  <c r="D15" i="3" s="1"/>
  <c r="F15" i="3" s="1"/>
  <c r="K72" i="12"/>
  <c r="L72" i="12" s="1"/>
  <c r="K77" i="12"/>
  <c r="L77" i="12" s="1"/>
  <c r="K24" i="12"/>
  <c r="L24" i="12" s="1"/>
  <c r="E86" i="13"/>
  <c r="F86" i="13" s="1"/>
  <c r="K63" i="7"/>
  <c r="L63" i="7" s="1"/>
  <c r="E56" i="13"/>
  <c r="F56" i="13" s="1"/>
  <c r="K28" i="7"/>
  <c r="L28" i="7" s="1"/>
  <c r="K114" i="7"/>
  <c r="L114" i="7" s="1"/>
  <c r="T76" i="12"/>
  <c r="U76" i="12" s="1"/>
  <c r="E97" i="10"/>
  <c r="F97" i="10" s="1"/>
  <c r="K25" i="7"/>
  <c r="L25" i="7" s="1"/>
  <c r="K60" i="12"/>
  <c r="L60" i="12" s="1"/>
  <c r="T114" i="12"/>
  <c r="U114" i="12" s="1"/>
  <c r="T113" i="12"/>
  <c r="U113" i="12" s="1"/>
  <c r="T112" i="12"/>
  <c r="U112" i="12" s="1"/>
  <c r="E74" i="9"/>
  <c r="F74" i="9" s="1"/>
  <c r="E49" i="9"/>
  <c r="F49" i="9" s="1"/>
  <c r="E59" i="9"/>
  <c r="F59" i="9" s="1"/>
  <c r="E62" i="9"/>
  <c r="F62" i="9" s="1"/>
  <c r="E52" i="9"/>
  <c r="F52" i="9" s="1"/>
  <c r="E55" i="9"/>
  <c r="F55" i="9" s="1"/>
  <c r="E47" i="9"/>
  <c r="F47" i="9" s="1"/>
  <c r="E66" i="9"/>
  <c r="F66" i="9" s="1"/>
  <c r="E63" i="9"/>
  <c r="F63" i="9" s="1"/>
  <c r="E65" i="9"/>
  <c r="F65" i="9" s="1"/>
  <c r="E72" i="9"/>
  <c r="F72" i="9" s="1"/>
  <c r="E76" i="9"/>
  <c r="F76" i="9" s="1"/>
  <c r="E71" i="9"/>
  <c r="F71" i="9" s="1"/>
  <c r="E64" i="9"/>
  <c r="F64" i="9" s="1"/>
  <c r="D13" i="3" s="1"/>
  <c r="E46" i="9"/>
  <c r="F46" i="9" s="1"/>
  <c r="E57" i="9"/>
  <c r="F57" i="9" s="1"/>
  <c r="E70" i="9"/>
  <c r="F70" i="9" s="1"/>
  <c r="E50" i="9"/>
  <c r="F50" i="9" s="1"/>
  <c r="E67" i="9"/>
  <c r="F67" i="9" s="1"/>
  <c r="E75" i="9"/>
  <c r="F75" i="9" s="1"/>
  <c r="E115" i="13"/>
  <c r="F115" i="13" s="1"/>
  <c r="E116" i="13"/>
  <c r="F116" i="13" s="1"/>
  <c r="E114" i="13"/>
  <c r="F114" i="13" s="1"/>
  <c r="E113" i="13"/>
  <c r="F113" i="13" s="1"/>
  <c r="E117" i="13"/>
  <c r="F117" i="13" s="1"/>
  <c r="K20" i="12"/>
  <c r="L20" i="12" s="1"/>
  <c r="K16" i="12"/>
  <c r="L16" i="12" s="1"/>
  <c r="K15" i="12"/>
  <c r="L15" i="12" s="1"/>
  <c r="T87" i="12"/>
  <c r="U87" i="12" s="1"/>
  <c r="T88" i="12"/>
  <c r="U88" i="12" s="1"/>
  <c r="T86" i="12"/>
  <c r="U86" i="12" s="1"/>
  <c r="E124" i="7"/>
  <c r="F124" i="7" s="1"/>
  <c r="E125" i="7"/>
  <c r="F125" i="7" s="1"/>
  <c r="E123" i="7"/>
  <c r="F123" i="7" s="1"/>
  <c r="S99" i="13"/>
  <c r="E18" i="12"/>
  <c r="F18" i="12" s="1"/>
  <c r="E22" i="12"/>
  <c r="F22" i="12" s="1"/>
  <c r="E21" i="12"/>
  <c r="F21" i="12" s="1"/>
  <c r="E23" i="12"/>
  <c r="F23" i="12" s="1"/>
  <c r="E107" i="13"/>
  <c r="F107" i="13" s="1"/>
  <c r="E109" i="13"/>
  <c r="F109" i="13" s="1"/>
  <c r="E108" i="13"/>
  <c r="F108" i="13" s="1"/>
  <c r="K89" i="12"/>
  <c r="L89" i="12" s="1"/>
  <c r="K91" i="12"/>
  <c r="L91" i="12" s="1"/>
  <c r="K96" i="12"/>
  <c r="L96" i="12" s="1"/>
  <c r="K85" i="12"/>
  <c r="L85" i="12" s="1"/>
  <c r="K90" i="12"/>
  <c r="L90" i="12" s="1"/>
  <c r="K97" i="12"/>
  <c r="L97" i="12" s="1"/>
  <c r="K88" i="12"/>
  <c r="L88" i="12" s="1"/>
  <c r="K94" i="12"/>
  <c r="L94" i="12" s="1"/>
  <c r="E33" i="10"/>
  <c r="F33" i="10" s="1"/>
  <c r="E84" i="10"/>
  <c r="F84" i="10" s="1"/>
  <c r="E52" i="12"/>
  <c r="F52" i="12" s="1"/>
  <c r="E51" i="12"/>
  <c r="F51" i="12" s="1"/>
  <c r="E49" i="12"/>
  <c r="F49" i="12" s="1"/>
  <c r="E48" i="12"/>
  <c r="F48" i="12" s="1"/>
  <c r="E50" i="12"/>
  <c r="F50" i="12" s="1"/>
  <c r="E53" i="12"/>
  <c r="F53" i="12" s="1"/>
  <c r="K67" i="12"/>
  <c r="L67" i="12" s="1"/>
  <c r="K68" i="12"/>
  <c r="L68" i="12" s="1"/>
  <c r="K66" i="12"/>
  <c r="L66" i="12" s="1"/>
  <c r="T121" i="10"/>
  <c r="U121" i="10" s="1"/>
  <c r="E21" i="10"/>
  <c r="F21" i="10" s="1"/>
  <c r="E40" i="9"/>
  <c r="F40" i="9" s="1"/>
  <c r="E53" i="9"/>
  <c r="F53" i="9" s="1"/>
  <c r="E61" i="9"/>
  <c r="F61" i="9" s="1"/>
  <c r="E73" i="9"/>
  <c r="F73" i="9" s="1"/>
  <c r="E113" i="7"/>
  <c r="F113" i="7" s="1"/>
  <c r="E43" i="10"/>
  <c r="F43" i="10" s="1"/>
  <c r="E39" i="10"/>
  <c r="F39" i="10" s="1"/>
  <c r="E73" i="13"/>
  <c r="F73" i="13" s="1"/>
  <c r="E102" i="13"/>
  <c r="F102" i="13" s="1"/>
  <c r="E24" i="7"/>
  <c r="F24" i="7" s="1"/>
  <c r="E110" i="13"/>
  <c r="F110" i="13" s="1"/>
  <c r="E30" i="9"/>
  <c r="F30" i="9" s="1"/>
  <c r="K54" i="12"/>
  <c r="L54" i="12" s="1"/>
  <c r="K122" i="7"/>
  <c r="L122" i="7" s="1"/>
  <c r="K118" i="7"/>
  <c r="L118" i="7" s="1"/>
  <c r="T117" i="12"/>
  <c r="U117" i="12" s="1"/>
  <c r="E81" i="13"/>
  <c r="F81" i="13" s="1"/>
  <c r="K95" i="12"/>
  <c r="L95" i="12" s="1"/>
  <c r="K87" i="12"/>
  <c r="L87" i="12" s="1"/>
  <c r="E22" i="7"/>
  <c r="F22" i="7" s="1"/>
  <c r="E111" i="13"/>
  <c r="F111" i="13" s="1"/>
  <c r="E112" i="13"/>
  <c r="F112" i="13" s="1"/>
  <c r="K119" i="9"/>
  <c r="L119" i="9" s="1"/>
  <c r="K117" i="9"/>
  <c r="L117" i="9" s="1"/>
  <c r="K116" i="9"/>
  <c r="L116" i="9" s="1"/>
  <c r="K118" i="9"/>
  <c r="L118" i="9" s="1"/>
  <c r="S22" i="10"/>
  <c r="E95" i="10"/>
  <c r="F95" i="10" s="1"/>
  <c r="S21" i="7"/>
  <c r="K55" i="7"/>
  <c r="L55" i="7" s="1"/>
  <c r="K54" i="7"/>
  <c r="L54" i="7" s="1"/>
  <c r="K50" i="7"/>
  <c r="L50" i="7" s="1"/>
  <c r="K48" i="7"/>
  <c r="L48" i="7" s="1"/>
  <c r="K46" i="7"/>
  <c r="L46" i="7" s="1"/>
  <c r="K53" i="7"/>
  <c r="L53" i="7" s="1"/>
  <c r="S65" i="7"/>
  <c r="K71" i="7"/>
  <c r="L71" i="7" s="1"/>
  <c r="K70" i="7"/>
  <c r="L70" i="7" s="1"/>
  <c r="K89" i="7"/>
  <c r="L89" i="7" s="1"/>
  <c r="K78" i="7"/>
  <c r="L78" i="7" s="1"/>
  <c r="K87" i="7"/>
  <c r="L87" i="7" s="1"/>
  <c r="K80" i="7"/>
  <c r="L80" i="7" s="1"/>
  <c r="K79" i="7"/>
  <c r="L79" i="7" s="1"/>
  <c r="K96" i="7"/>
  <c r="L96" i="7" s="1"/>
  <c r="K97" i="7"/>
  <c r="L97" i="7" s="1"/>
  <c r="K98" i="7"/>
  <c r="L98" i="7" s="1"/>
  <c r="K100" i="7"/>
  <c r="L100" i="7" s="1"/>
  <c r="K106" i="7"/>
  <c r="L106" i="7" s="1"/>
  <c r="K105" i="7"/>
  <c r="L105" i="7" s="1"/>
  <c r="K109" i="7"/>
  <c r="L109" i="7" s="1"/>
  <c r="K108" i="7"/>
  <c r="L108" i="7" s="1"/>
  <c r="K104" i="7"/>
  <c r="L104" i="7" s="1"/>
  <c r="K107" i="7"/>
  <c r="L107" i="7" s="1"/>
  <c r="K103" i="7"/>
  <c r="L103" i="7" s="1"/>
  <c r="E43" i="13"/>
  <c r="F43" i="13" s="1"/>
  <c r="E53" i="13"/>
  <c r="F53" i="13" s="1"/>
  <c r="E54" i="13"/>
  <c r="F54" i="13" s="1"/>
  <c r="E68" i="13"/>
  <c r="F68" i="13" s="1"/>
  <c r="E69" i="13"/>
  <c r="F69" i="13" s="1"/>
  <c r="E67" i="13"/>
  <c r="F67" i="13" s="1"/>
  <c r="E62" i="13"/>
  <c r="F62" i="13" s="1"/>
  <c r="E66" i="13"/>
  <c r="F66" i="13" s="1"/>
  <c r="E32" i="12"/>
  <c r="F32" i="12" s="1"/>
  <c r="E29" i="12"/>
  <c r="F29" i="12" s="1"/>
  <c r="E33" i="12"/>
  <c r="F33" i="12" s="1"/>
  <c r="E30" i="12"/>
  <c r="F30" i="12" s="1"/>
  <c r="E25" i="12"/>
  <c r="F25" i="12" s="1"/>
  <c r="E27" i="12"/>
  <c r="F27" i="12" s="1"/>
  <c r="E31" i="12"/>
  <c r="F31" i="12" s="1"/>
  <c r="T108" i="12"/>
  <c r="U108" i="12" s="1"/>
  <c r="E86" i="10"/>
  <c r="F86" i="10" s="1"/>
  <c r="E80" i="10"/>
  <c r="F80" i="10" s="1"/>
  <c r="K76" i="7"/>
  <c r="L76" i="7" s="1"/>
  <c r="E19" i="12"/>
  <c r="F19" i="12" s="1"/>
  <c r="E85" i="12"/>
  <c r="F85" i="12" s="1"/>
  <c r="K35" i="9"/>
  <c r="L35" i="9" s="1"/>
  <c r="K34" i="9"/>
  <c r="L34" i="9" s="1"/>
  <c r="K41" i="9"/>
  <c r="L41" i="9" s="1"/>
  <c r="K18" i="12"/>
  <c r="L18" i="12" s="1"/>
  <c r="K79" i="12"/>
  <c r="L79" i="12" s="1"/>
  <c r="K34" i="12"/>
  <c r="L34" i="12" s="1"/>
  <c r="E90" i="13"/>
  <c r="F90" i="13" s="1"/>
  <c r="K16" i="9"/>
  <c r="L16" i="9" s="1"/>
  <c r="K29" i="7"/>
  <c r="L29" i="7" s="1"/>
  <c r="T132" i="13"/>
  <c r="U132" i="13" s="1"/>
  <c r="E63" i="13"/>
  <c r="F63" i="13" s="1"/>
  <c r="E64" i="13"/>
  <c r="F64" i="13" s="1"/>
  <c r="K34" i="7"/>
  <c r="L34" i="7" s="1"/>
  <c r="K113" i="7"/>
  <c r="L113" i="7" s="1"/>
  <c r="K86" i="7"/>
  <c r="L86" i="7" s="1"/>
  <c r="K84" i="7"/>
  <c r="L84" i="7" s="1"/>
  <c r="K58" i="7"/>
  <c r="L58" i="7" s="1"/>
  <c r="T91" i="12"/>
  <c r="U91" i="12" s="1"/>
  <c r="E23" i="7"/>
  <c r="F23" i="7" s="1"/>
  <c r="K51" i="7"/>
  <c r="L51" i="7" s="1"/>
  <c r="E103" i="9"/>
  <c r="F103" i="9" s="1"/>
  <c r="E105" i="9"/>
  <c r="F105" i="9" s="1"/>
  <c r="E110" i="9"/>
  <c r="F110" i="9" s="1"/>
  <c r="E102" i="9"/>
  <c r="F102" i="9" s="1"/>
  <c r="E97" i="9"/>
  <c r="F97" i="9" s="1"/>
  <c r="E106" i="9"/>
  <c r="F106" i="9" s="1"/>
  <c r="E111" i="9"/>
  <c r="F111" i="9" s="1"/>
  <c r="E108" i="9"/>
  <c r="F108" i="9" s="1"/>
  <c r="E107" i="9"/>
  <c r="F107" i="9" s="1"/>
  <c r="E101" i="9"/>
  <c r="F101" i="9" s="1"/>
  <c r="E109" i="9"/>
  <c r="F109" i="9" s="1"/>
  <c r="E100" i="9"/>
  <c r="F100" i="9" s="1"/>
  <c r="E99" i="9"/>
  <c r="F99" i="9" s="1"/>
  <c r="E104" i="9"/>
  <c r="F104" i="9" s="1"/>
  <c r="E98" i="9"/>
  <c r="F98" i="9" s="1"/>
  <c r="E71" i="10"/>
  <c r="F71" i="10" s="1"/>
  <c r="E72" i="10"/>
  <c r="F72" i="10" s="1"/>
  <c r="E73" i="10"/>
  <c r="F73" i="10" s="1"/>
  <c r="K23" i="7"/>
  <c r="L23" i="7" s="1"/>
  <c r="K39" i="7"/>
  <c r="L39" i="7" s="1"/>
  <c r="K33" i="7"/>
  <c r="L33" i="7" s="1"/>
  <c r="E37" i="7"/>
  <c r="F37" i="7" s="1"/>
  <c r="E40" i="7"/>
  <c r="F40" i="7" s="1"/>
  <c r="E33" i="7"/>
  <c r="F33" i="7" s="1"/>
  <c r="E36" i="7"/>
  <c r="F36" i="7" s="1"/>
  <c r="E35" i="7"/>
  <c r="F35" i="7" s="1"/>
  <c r="E39" i="7"/>
  <c r="F39" i="7" s="1"/>
  <c r="E28" i="7"/>
  <c r="F28" i="7" s="1"/>
  <c r="E42" i="7"/>
  <c r="F42" i="7" s="1"/>
  <c r="E34" i="7"/>
  <c r="F34" i="7" s="1"/>
  <c r="E38" i="7"/>
  <c r="F38" i="7" s="1"/>
  <c r="E26" i="7"/>
  <c r="F26" i="7" s="1"/>
  <c r="E29" i="7"/>
  <c r="F29" i="7" s="1"/>
  <c r="E41" i="7"/>
  <c r="F41" i="7" s="1"/>
  <c r="E25" i="7"/>
  <c r="F25" i="7" s="1"/>
  <c r="E45" i="7"/>
  <c r="F45" i="7" s="1"/>
  <c r="E44" i="7"/>
  <c r="F44" i="7" s="1"/>
  <c r="E43" i="7"/>
  <c r="F43" i="7" s="1"/>
  <c r="E31" i="7"/>
  <c r="F31" i="7" s="1"/>
  <c r="E30" i="7"/>
  <c r="F30" i="7" s="1"/>
  <c r="E57" i="7"/>
  <c r="F57" i="7" s="1"/>
  <c r="S62" i="7"/>
  <c r="K73" i="7"/>
  <c r="L73" i="7" s="1"/>
  <c r="K72" i="7"/>
  <c r="L72" i="7" s="1"/>
  <c r="E19" i="13"/>
  <c r="F19" i="13" s="1"/>
  <c r="E20" i="13"/>
  <c r="F20" i="13" s="1"/>
  <c r="E18" i="13"/>
  <c r="F18" i="13" s="1"/>
  <c r="E34" i="13"/>
  <c r="F34" i="13" s="1"/>
  <c r="E32" i="13"/>
  <c r="F32" i="13" s="1"/>
  <c r="E37" i="13"/>
  <c r="F37" i="13" s="1"/>
  <c r="E29" i="13"/>
  <c r="F29" i="13" s="1"/>
  <c r="E28" i="13"/>
  <c r="F28" i="13" s="1"/>
  <c r="E30" i="13"/>
  <c r="F30" i="13" s="1"/>
  <c r="E36" i="13"/>
  <c r="F36" i="13" s="1"/>
  <c r="E31" i="13"/>
  <c r="F31" i="13" s="1"/>
  <c r="E38" i="13"/>
  <c r="F38" i="13" s="1"/>
  <c r="E35" i="13"/>
  <c r="F35" i="13" s="1"/>
  <c r="E33" i="13"/>
  <c r="F33" i="13" s="1"/>
  <c r="E48" i="13"/>
  <c r="F48" i="13" s="1"/>
  <c r="T131" i="13"/>
  <c r="U131" i="13" s="1"/>
  <c r="E52" i="13"/>
  <c r="F52" i="13" s="1"/>
  <c r="K57" i="12"/>
  <c r="L57" i="12" s="1"/>
  <c r="T135" i="13"/>
  <c r="U135" i="13" s="1"/>
  <c r="K49" i="7"/>
  <c r="L49" i="7" s="1"/>
  <c r="K61" i="12"/>
  <c r="L61" i="12" s="1"/>
  <c r="T30" i="12" l="1"/>
  <c r="U30" i="12" s="1"/>
  <c r="T54" i="10"/>
  <c r="U54" i="10" s="1"/>
  <c r="T117" i="13"/>
  <c r="U117" i="13" s="1"/>
  <c r="T124" i="9"/>
  <c r="U124" i="9" s="1"/>
  <c r="T29" i="9"/>
  <c r="U29" i="9" s="1"/>
  <c r="T51" i="12"/>
  <c r="U51" i="12" s="1"/>
  <c r="T120" i="13"/>
  <c r="U120" i="13" s="1"/>
  <c r="T123" i="9"/>
  <c r="U123" i="9" s="1"/>
  <c r="T104" i="13"/>
  <c r="U104" i="13" s="1"/>
  <c r="T52" i="9"/>
  <c r="U52" i="9" s="1"/>
  <c r="T108" i="13"/>
  <c r="U108" i="13" s="1"/>
  <c r="T98" i="9"/>
  <c r="U98" i="9" s="1"/>
  <c r="T51" i="10"/>
  <c r="U51" i="10" s="1"/>
  <c r="T106" i="13"/>
  <c r="U106" i="13" s="1"/>
  <c r="T121" i="13"/>
  <c r="U121" i="13" s="1"/>
  <c r="T112" i="13"/>
  <c r="U112" i="13" s="1"/>
  <c r="T63" i="10"/>
  <c r="U63" i="10" s="1"/>
  <c r="T65" i="7"/>
  <c r="U65" i="7" s="1"/>
  <c r="T100" i="10"/>
  <c r="U100" i="10" s="1"/>
  <c r="T102" i="13"/>
  <c r="U102" i="13" s="1"/>
  <c r="T57" i="9"/>
  <c r="U57" i="9" s="1"/>
  <c r="T109" i="13"/>
  <c r="U109" i="13" s="1"/>
  <c r="T113" i="13"/>
  <c r="U113" i="13" s="1"/>
  <c r="T42" i="12"/>
  <c r="U42" i="12" s="1"/>
  <c r="T96" i="10"/>
  <c r="U96" i="10" s="1"/>
  <c r="T103" i="13"/>
  <c r="U103" i="13" s="1"/>
  <c r="T107" i="13"/>
  <c r="U107" i="13" s="1"/>
  <c r="T25" i="12"/>
  <c r="U25" i="12" s="1"/>
  <c r="T114" i="13"/>
  <c r="U114" i="13" s="1"/>
  <c r="T42" i="10"/>
  <c r="U42" i="10" s="1"/>
  <c r="T96" i="9"/>
  <c r="U96" i="9" s="1"/>
  <c r="T119" i="13"/>
  <c r="U119" i="13" s="1"/>
  <c r="T36" i="10"/>
  <c r="U36" i="10" s="1"/>
  <c r="T49" i="7"/>
  <c r="U49" i="7" s="1"/>
  <c r="T80" i="9"/>
  <c r="U80" i="9" s="1"/>
  <c r="T105" i="9"/>
  <c r="U105" i="9" s="1"/>
  <c r="T111" i="13"/>
  <c r="U111" i="13" s="1"/>
  <c r="T80" i="10"/>
  <c r="U80" i="10" s="1"/>
  <c r="T38" i="10"/>
  <c r="U38" i="10" s="1"/>
  <c r="T76" i="13"/>
  <c r="U76" i="13" s="1"/>
  <c r="T70" i="10"/>
  <c r="U70" i="10" s="1"/>
  <c r="T101" i="13"/>
  <c r="U101" i="13" s="1"/>
  <c r="T24" i="12"/>
  <c r="U24" i="12" s="1"/>
  <c r="T116" i="13"/>
  <c r="U116" i="13" s="1"/>
  <c r="T46" i="9"/>
  <c r="U46" i="9" s="1"/>
  <c r="T107" i="9"/>
  <c r="U107" i="9" s="1"/>
  <c r="T77" i="9"/>
  <c r="U77" i="9" s="1"/>
  <c r="T65" i="12"/>
  <c r="U65" i="12" s="1"/>
  <c r="T49" i="9"/>
  <c r="U49" i="9" s="1"/>
  <c r="T58" i="12"/>
  <c r="U58" i="12" s="1"/>
  <c r="T61" i="12"/>
  <c r="U61" i="12" s="1"/>
  <c r="T81" i="9"/>
  <c r="U81" i="9" s="1"/>
  <c r="T55" i="10"/>
  <c r="U55" i="10" s="1"/>
  <c r="T28" i="12"/>
  <c r="U28" i="12" s="1"/>
  <c r="T40" i="12"/>
  <c r="U40" i="12" s="1"/>
  <c r="T90" i="9"/>
  <c r="U90" i="9" s="1"/>
  <c r="T59" i="9"/>
  <c r="U59" i="9" s="1"/>
  <c r="T110" i="9"/>
  <c r="U110" i="9" s="1"/>
  <c r="T32" i="9"/>
  <c r="U32" i="9" s="1"/>
  <c r="T106" i="7"/>
  <c r="U106" i="7" s="1"/>
  <c r="T68" i="9"/>
  <c r="U68" i="9" s="1"/>
  <c r="T39" i="12"/>
  <c r="U39" i="12" s="1"/>
  <c r="T59" i="12"/>
  <c r="U59" i="12" s="1"/>
  <c r="T108" i="9"/>
  <c r="U108" i="9" s="1"/>
  <c r="T36" i="9"/>
  <c r="U36" i="9" s="1"/>
  <c r="T50" i="10"/>
  <c r="U50" i="10" s="1"/>
  <c r="T95" i="10"/>
  <c r="U95" i="10" s="1"/>
  <c r="T55" i="12"/>
  <c r="U55" i="12" s="1"/>
  <c r="T114" i="10"/>
  <c r="U114" i="10" s="1"/>
  <c r="T72" i="12"/>
  <c r="U72" i="12" s="1"/>
  <c r="T62" i="10"/>
  <c r="U62" i="10" s="1"/>
  <c r="T69" i="9"/>
  <c r="U69" i="9" s="1"/>
  <c r="T27" i="12"/>
  <c r="U27" i="12" s="1"/>
  <c r="T57" i="10"/>
  <c r="U57" i="10" s="1"/>
  <c r="T37" i="10"/>
  <c r="U37" i="10" s="1"/>
  <c r="T103" i="10"/>
  <c r="U103" i="10" s="1"/>
  <c r="T44" i="12"/>
  <c r="U44" i="12" s="1"/>
  <c r="T43" i="10"/>
  <c r="U43" i="10" s="1"/>
  <c r="T78" i="10"/>
  <c r="U78" i="10" s="1"/>
  <c r="T84" i="9"/>
  <c r="U84" i="9" s="1"/>
  <c r="T17" i="10"/>
  <c r="U17" i="10" s="1"/>
  <c r="T67" i="9"/>
  <c r="U67" i="9" s="1"/>
  <c r="T61" i="10"/>
  <c r="U61" i="10" s="1"/>
  <c r="T122" i="9"/>
  <c r="U122" i="9" s="1"/>
  <c r="T43" i="12"/>
  <c r="U43" i="12" s="1"/>
  <c r="T64" i="12"/>
  <c r="U64" i="12" s="1"/>
  <c r="T86" i="9"/>
  <c r="U86" i="9" s="1"/>
  <c r="T54" i="9"/>
  <c r="U54" i="9" s="1"/>
  <c r="T92" i="9"/>
  <c r="U92" i="9" s="1"/>
  <c r="T108" i="7"/>
  <c r="U108" i="7" s="1"/>
  <c r="T28" i="9"/>
  <c r="U28" i="9" s="1"/>
  <c r="T38" i="12"/>
  <c r="U38" i="12" s="1"/>
  <c r="T62" i="9"/>
  <c r="U62" i="9" s="1"/>
  <c r="T117" i="9"/>
  <c r="U117" i="9" s="1"/>
  <c r="T97" i="9"/>
  <c r="U97" i="9" s="1"/>
  <c r="T60" i="10"/>
  <c r="U60" i="10" s="1"/>
  <c r="T64" i="9"/>
  <c r="U64" i="9" s="1"/>
  <c r="B1212" i="3" s="1"/>
  <c r="D21" i="3" s="1"/>
  <c r="T26" i="12"/>
  <c r="U26" i="12" s="1"/>
  <c r="T66" i="9"/>
  <c r="U66" i="9" s="1"/>
  <c r="T104" i="10"/>
  <c r="U104" i="10" s="1"/>
  <c r="T33" i="10"/>
  <c r="U33" i="10" s="1"/>
  <c r="T106" i="9"/>
  <c r="U106" i="9" s="1"/>
  <c r="T76" i="9"/>
  <c r="U76" i="9" s="1"/>
  <c r="T82" i="10"/>
  <c r="U82" i="10" s="1"/>
  <c r="T14" i="12"/>
  <c r="T125" i="9"/>
  <c r="U125" i="9" s="1"/>
  <c r="T115" i="9"/>
  <c r="U115" i="9" s="1"/>
  <c r="T67" i="12"/>
  <c r="U67" i="12" s="1"/>
  <c r="T91" i="9"/>
  <c r="U91" i="9" s="1"/>
  <c r="T53" i="9"/>
  <c r="U53" i="9" s="1"/>
  <c r="T71" i="10"/>
  <c r="U71" i="10" s="1"/>
  <c r="T111" i="9"/>
  <c r="U111" i="9" s="1"/>
  <c r="T34" i="12"/>
  <c r="U34" i="12" s="1"/>
  <c r="T61" i="9"/>
  <c r="U61" i="9" s="1"/>
  <c r="T41" i="10"/>
  <c r="U41" i="10" s="1"/>
  <c r="T113" i="9"/>
  <c r="U113" i="9" s="1"/>
  <c r="T112" i="10"/>
  <c r="U112" i="10" s="1"/>
  <c r="T50" i="9"/>
  <c r="U50" i="9" s="1"/>
  <c r="T74" i="12"/>
  <c r="U74" i="12" s="1"/>
  <c r="T65" i="10"/>
  <c r="U65" i="10" s="1"/>
  <c r="T74" i="9"/>
  <c r="U74" i="9" s="1"/>
  <c r="G899" i="1" s="1"/>
  <c r="T29" i="12"/>
  <c r="U29" i="12" s="1"/>
  <c r="T101" i="9"/>
  <c r="U101" i="9" s="1"/>
  <c r="T45" i="9"/>
  <c r="U45" i="9" s="1"/>
  <c r="T107" i="10"/>
  <c r="U107" i="10" s="1"/>
  <c r="T69" i="12"/>
  <c r="U69" i="12" s="1"/>
  <c r="T82" i="9"/>
  <c r="U82" i="9" s="1"/>
  <c r="T41" i="12"/>
  <c r="U41" i="12" s="1"/>
  <c r="T98" i="10"/>
  <c r="U98" i="10" s="1"/>
  <c r="T85" i="10"/>
  <c r="U85" i="10" s="1"/>
  <c r="T42" i="9"/>
  <c r="U42" i="9" s="1"/>
  <c r="T116" i="9"/>
  <c r="U116" i="9" s="1"/>
  <c r="T121" i="9"/>
  <c r="U121" i="9" s="1"/>
  <c r="T44" i="9"/>
  <c r="U44" i="9" s="1"/>
  <c r="T100" i="13"/>
  <c r="U100" i="13" s="1"/>
  <c r="T43" i="9"/>
  <c r="U43" i="9" s="1"/>
  <c r="T78" i="13"/>
  <c r="U78" i="13" s="1"/>
  <c r="T92" i="7"/>
  <c r="U92" i="7" s="1"/>
  <c r="T63" i="9"/>
  <c r="U63" i="9" s="1"/>
  <c r="T66" i="12"/>
  <c r="U66" i="12" s="1"/>
  <c r="T87" i="9"/>
  <c r="U87" i="9" s="1"/>
  <c r="T56" i="9"/>
  <c r="U56" i="9" s="1"/>
  <c r="T73" i="10"/>
  <c r="U73" i="10" s="1"/>
  <c r="T73" i="9"/>
  <c r="U73" i="9" s="1"/>
  <c r="T117" i="7"/>
  <c r="U117" i="7" s="1"/>
  <c r="T109" i="9"/>
  <c r="U109" i="9" s="1"/>
  <c r="T48" i="10"/>
  <c r="U48" i="10" s="1"/>
  <c r="T65" i="9"/>
  <c r="U65" i="9" s="1"/>
  <c r="T75" i="12"/>
  <c r="U75" i="12" s="1"/>
  <c r="T69" i="10"/>
  <c r="U69" i="10" s="1"/>
  <c r="T100" i="9"/>
  <c r="U100" i="9" s="1"/>
  <c r="T106" i="10"/>
  <c r="U106" i="10" s="1"/>
  <c r="T70" i="12"/>
  <c r="U70" i="12" s="1"/>
  <c r="T77" i="10"/>
  <c r="U77" i="10" s="1"/>
  <c r="T35" i="10"/>
  <c r="U35" i="10" s="1"/>
  <c r="T89" i="9"/>
  <c r="U89" i="9" s="1"/>
  <c r="T37" i="9"/>
  <c r="U37" i="9" s="1"/>
  <c r="T45" i="12"/>
  <c r="U45" i="12" s="1"/>
  <c r="T99" i="9"/>
  <c r="U99" i="9" s="1"/>
  <c r="T95" i="9"/>
  <c r="U95" i="9" s="1"/>
  <c r="T31" i="12"/>
  <c r="U31" i="12" s="1"/>
  <c r="T30" i="9"/>
  <c r="U30" i="9" s="1"/>
  <c r="T46" i="10"/>
  <c r="U46" i="10" s="1"/>
  <c r="T68" i="12"/>
  <c r="U68" i="12" s="1"/>
  <c r="T48" i="12"/>
  <c r="U48" i="12" s="1"/>
  <c r="T88" i="9"/>
  <c r="U88" i="9" s="1"/>
  <c r="T72" i="10"/>
  <c r="U72" i="10" s="1"/>
  <c r="T73" i="12"/>
  <c r="U73" i="12" s="1"/>
  <c r="T38" i="9"/>
  <c r="U38" i="9" s="1"/>
  <c r="T54" i="12"/>
  <c r="U54" i="12" s="1"/>
  <c r="T118" i="9"/>
  <c r="U118" i="9" s="1"/>
  <c r="T102" i="9"/>
  <c r="U102" i="9" s="1"/>
  <c r="T68" i="10"/>
  <c r="U68" i="10" s="1"/>
  <c r="T41" i="9"/>
  <c r="U41" i="9" s="1"/>
  <c r="T47" i="9"/>
  <c r="U47" i="9" s="1"/>
  <c r="T57" i="12"/>
  <c r="U57" i="12" s="1"/>
  <c r="T110" i="10"/>
  <c r="U110" i="10" s="1"/>
  <c r="T116" i="10"/>
  <c r="U116" i="10" s="1"/>
  <c r="T64" i="10"/>
  <c r="U64" i="10" s="1"/>
  <c r="B88" i="5" s="1"/>
  <c r="D21" i="5" s="1"/>
  <c r="D24" i="5" s="1"/>
  <c r="T36" i="12"/>
  <c r="U36" i="12" s="1"/>
  <c r="T32" i="12"/>
  <c r="U32" i="12" s="1"/>
  <c r="T34" i="9"/>
  <c r="U34" i="9" s="1"/>
  <c r="T66" i="10"/>
  <c r="U66" i="10" s="1"/>
  <c r="T109" i="10"/>
  <c r="U109" i="10" s="1"/>
  <c r="T47" i="12"/>
  <c r="U47" i="12" s="1"/>
  <c r="T24" i="10"/>
  <c r="U24" i="10" s="1"/>
  <c r="T52" i="10"/>
  <c r="U52" i="10" s="1"/>
  <c r="T60" i="9"/>
  <c r="U60" i="9" s="1"/>
  <c r="T37" i="12"/>
  <c r="U37" i="12" s="1"/>
  <c r="T56" i="12"/>
  <c r="U56" i="12" s="1"/>
  <c r="T62" i="12"/>
  <c r="U62" i="12" s="1"/>
  <c r="T49" i="12"/>
  <c r="U49" i="12" s="1"/>
  <c r="T55" i="9"/>
  <c r="U55" i="9" s="1"/>
  <c r="T48" i="9"/>
  <c r="U48" i="9" s="1"/>
  <c r="T105" i="10"/>
  <c r="U105" i="10" s="1"/>
  <c r="T113" i="10"/>
  <c r="U113" i="10" s="1"/>
  <c r="T53" i="12"/>
  <c r="U53" i="12" s="1"/>
  <c r="T67" i="10"/>
  <c r="U67" i="10" s="1"/>
  <c r="T83" i="9"/>
  <c r="U83" i="9" s="1"/>
  <c r="T39" i="9"/>
  <c r="U39" i="9" s="1"/>
  <c r="T102" i="10"/>
  <c r="U102" i="10" s="1"/>
  <c r="T115" i="10"/>
  <c r="U115" i="10" s="1"/>
  <c r="T33" i="12"/>
  <c r="U33" i="12" s="1"/>
  <c r="T39" i="10"/>
  <c r="U39" i="10" s="1"/>
  <c r="T90" i="10"/>
  <c r="U90" i="10" s="1"/>
  <c r="T108" i="10"/>
  <c r="U108" i="10" s="1"/>
  <c r="T40" i="10"/>
  <c r="U40" i="10" s="1"/>
  <c r="T34" i="10"/>
  <c r="U34" i="10" s="1"/>
  <c r="T104" i="9"/>
  <c r="U104" i="9" s="1"/>
  <c r="T35" i="9"/>
  <c r="U35" i="9" s="1"/>
  <c r="T72" i="9"/>
  <c r="U72" i="9" s="1"/>
  <c r="T114" i="9"/>
  <c r="U114" i="9" s="1"/>
  <c r="T119" i="10"/>
  <c r="U119" i="10" s="1"/>
  <c r="T78" i="9"/>
  <c r="U78" i="9" s="1"/>
  <c r="T47" i="10"/>
  <c r="U47" i="10" s="1"/>
  <c r="T71" i="9"/>
  <c r="U71" i="9" s="1"/>
  <c r="T63" i="12"/>
  <c r="U63" i="12" s="1"/>
  <c r="T58" i="9"/>
  <c r="U58" i="9" s="1"/>
  <c r="T56" i="10"/>
  <c r="U56" i="10" s="1"/>
  <c r="T40" i="9"/>
  <c r="U40" i="9" s="1"/>
  <c r="T45" i="10"/>
  <c r="U45" i="10" s="1"/>
  <c r="T31" i="9"/>
  <c r="U31" i="9" s="1"/>
  <c r="T101" i="10"/>
  <c r="U101" i="10" s="1"/>
  <c r="T117" i="10"/>
  <c r="U117" i="10" s="1"/>
  <c r="T75" i="9"/>
  <c r="U75" i="9" s="1"/>
  <c r="T51" i="9"/>
  <c r="U51" i="9" s="1"/>
  <c r="T97" i="10"/>
  <c r="U97" i="10" s="1"/>
  <c r="T84" i="10"/>
  <c r="U84" i="10" s="1"/>
  <c r="T74" i="10"/>
  <c r="U74" i="10" s="1"/>
  <c r="T83" i="10"/>
  <c r="U83" i="10" s="1"/>
  <c r="B35" i="2" s="1"/>
  <c r="T81" i="10"/>
  <c r="U81" i="10" s="1"/>
  <c r="T103" i="9"/>
  <c r="U103" i="9" s="1"/>
  <c r="T44" i="10"/>
  <c r="U44" i="10" s="1"/>
  <c r="T53" i="10"/>
  <c r="U53" i="10" s="1"/>
  <c r="T99" i="10"/>
  <c r="U99" i="10" s="1"/>
  <c r="T89" i="10"/>
  <c r="U89" i="10" s="1"/>
  <c r="T93" i="10"/>
  <c r="U93" i="10" s="1"/>
  <c r="T76" i="10"/>
  <c r="U76" i="10" s="1"/>
  <c r="T35" i="12"/>
  <c r="U35" i="12" s="1"/>
  <c r="T127" i="9"/>
  <c r="U127" i="9" s="1"/>
  <c r="T46" i="12"/>
  <c r="U46" i="12" s="1"/>
  <c r="T15" i="9"/>
  <c r="U15" i="9" s="1"/>
  <c r="T14" i="9"/>
  <c r="T23" i="9"/>
  <c r="U23" i="9" s="1"/>
  <c r="T20" i="9"/>
  <c r="U20" i="9" s="1"/>
  <c r="T27" i="9"/>
  <c r="U27" i="9" s="1"/>
  <c r="T25" i="9"/>
  <c r="U25" i="9" s="1"/>
  <c r="T19" i="9"/>
  <c r="U19" i="9" s="1"/>
  <c r="T16" i="9"/>
  <c r="U16" i="9" s="1"/>
  <c r="T18" i="9"/>
  <c r="U18" i="9" s="1"/>
  <c r="T22" i="9"/>
  <c r="U22" i="9" s="1"/>
  <c r="T24" i="9"/>
  <c r="U24" i="9" s="1"/>
  <c r="T17" i="9"/>
  <c r="U17" i="9" s="1"/>
  <c r="T26" i="9"/>
  <c r="U26" i="9" s="1"/>
  <c r="T21" i="9"/>
  <c r="U21" i="9" s="1"/>
  <c r="T51" i="13"/>
  <c r="U51" i="13" s="1"/>
  <c r="T69" i="13"/>
  <c r="U69" i="13" s="1"/>
  <c r="T19" i="10"/>
  <c r="U19" i="10" s="1"/>
  <c r="T55" i="13"/>
  <c r="U55" i="13" s="1"/>
  <c r="T43" i="13"/>
  <c r="U43" i="13" s="1"/>
  <c r="T35" i="13"/>
  <c r="U35" i="13" s="1"/>
  <c r="T126" i="9"/>
  <c r="U126" i="9" s="1"/>
  <c r="T83" i="13"/>
  <c r="U83" i="13" s="1"/>
  <c r="T77" i="13"/>
  <c r="U77" i="13" s="1"/>
  <c r="T45" i="13"/>
  <c r="U45" i="13" s="1"/>
  <c r="T66" i="13"/>
  <c r="U66" i="13" s="1"/>
  <c r="T68" i="13"/>
  <c r="U68" i="13" s="1"/>
  <c r="T20" i="10"/>
  <c r="U20" i="10" s="1"/>
  <c r="T57" i="13"/>
  <c r="U57" i="13" s="1"/>
  <c r="T90" i="13"/>
  <c r="U90" i="13" s="1"/>
  <c r="T58" i="13"/>
  <c r="U58" i="13" s="1"/>
  <c r="T120" i="9"/>
  <c r="U120" i="9" s="1"/>
  <c r="T112" i="9"/>
  <c r="U112" i="9" s="1"/>
  <c r="T79" i="9"/>
  <c r="U79" i="9" s="1"/>
  <c r="T85" i="9"/>
  <c r="U85" i="9" s="1"/>
  <c r="T71" i="13"/>
  <c r="U71" i="13" s="1"/>
  <c r="T74" i="13"/>
  <c r="U74" i="13" s="1"/>
  <c r="T75" i="13"/>
  <c r="U75" i="13" s="1"/>
  <c r="T49" i="13"/>
  <c r="U49" i="13" s="1"/>
  <c r="T53" i="13"/>
  <c r="U53" i="13" s="1"/>
  <c r="T63" i="13"/>
  <c r="U63" i="13" s="1"/>
  <c r="T89" i="7"/>
  <c r="U89" i="7" s="1"/>
  <c r="T85" i="13"/>
  <c r="U85" i="13" s="1"/>
  <c r="T59" i="13"/>
  <c r="U59" i="13" s="1"/>
  <c r="T79" i="10"/>
  <c r="U79" i="10" s="1"/>
  <c r="T75" i="10"/>
  <c r="U75" i="10" s="1"/>
  <c r="T88" i="10"/>
  <c r="U88" i="10" s="1"/>
  <c r="T91" i="10"/>
  <c r="U91" i="10" s="1"/>
  <c r="T94" i="10"/>
  <c r="U94" i="10" s="1"/>
  <c r="T93" i="9"/>
  <c r="U93" i="9" s="1"/>
  <c r="T81" i="13"/>
  <c r="U81" i="13" s="1"/>
  <c r="T61" i="13"/>
  <c r="U61" i="13" s="1"/>
  <c r="T62" i="13"/>
  <c r="U62" i="13" s="1"/>
  <c r="T79" i="13"/>
  <c r="U79" i="13" s="1"/>
  <c r="T80" i="13"/>
  <c r="U80" i="13" s="1"/>
  <c r="T50" i="13"/>
  <c r="U50" i="13" s="1"/>
  <c r="T39" i="13"/>
  <c r="U39" i="13" s="1"/>
  <c r="T86" i="13"/>
  <c r="U86" i="13" s="1"/>
  <c r="T37" i="13"/>
  <c r="U37" i="13" s="1"/>
  <c r="T86" i="7"/>
  <c r="U86" i="7" s="1"/>
  <c r="T84" i="13"/>
  <c r="U84" i="13" s="1"/>
  <c r="T48" i="13"/>
  <c r="U48" i="13" s="1"/>
  <c r="T65" i="13"/>
  <c r="U65" i="13" s="1"/>
  <c r="T82" i="13"/>
  <c r="U82" i="13" s="1"/>
  <c r="T59" i="10"/>
  <c r="U59" i="10" s="1"/>
  <c r="T92" i="10"/>
  <c r="U92" i="10" s="1"/>
  <c r="T86" i="10"/>
  <c r="U86" i="10" s="1"/>
  <c r="T87" i="10"/>
  <c r="U87" i="10" s="1"/>
  <c r="T119" i="9"/>
  <c r="U119" i="9" s="1"/>
  <c r="T21" i="7"/>
  <c r="U21" i="7" s="1"/>
  <c r="T31" i="7"/>
  <c r="U31" i="7" s="1"/>
  <c r="T29" i="10"/>
  <c r="U29" i="10" s="1"/>
  <c r="T28" i="10"/>
  <c r="U28" i="10" s="1"/>
  <c r="T25" i="10"/>
  <c r="U25" i="10" s="1"/>
  <c r="T125" i="7"/>
  <c r="U125" i="7" s="1"/>
  <c r="T124" i="7"/>
  <c r="U124" i="7" s="1"/>
  <c r="T91" i="7"/>
  <c r="U91" i="7" s="1"/>
  <c r="T70" i="7"/>
  <c r="U70" i="7" s="1"/>
  <c r="T28" i="7"/>
  <c r="U28" i="7" s="1"/>
  <c r="T51" i="7"/>
  <c r="U51" i="7" s="1"/>
  <c r="T68" i="7"/>
  <c r="U68" i="7" s="1"/>
  <c r="T26" i="10"/>
  <c r="U26" i="10" s="1"/>
  <c r="T42" i="7"/>
  <c r="U42" i="7" s="1"/>
  <c r="D20" i="3"/>
  <c r="F13" i="3"/>
  <c r="T52" i="7"/>
  <c r="U52" i="7" s="1"/>
  <c r="T50" i="7"/>
  <c r="U50" i="7" s="1"/>
  <c r="T76" i="7"/>
  <c r="U76" i="7" s="1"/>
  <c r="T84" i="7"/>
  <c r="U84" i="7" s="1"/>
  <c r="T82" i="7"/>
  <c r="U82" i="7" s="1"/>
  <c r="T15" i="7"/>
  <c r="U15" i="7" s="1"/>
  <c r="T20" i="7"/>
  <c r="U20" i="7" s="1"/>
  <c r="T110" i="7"/>
  <c r="U110" i="7" s="1"/>
  <c r="T95" i="7"/>
  <c r="U95" i="7" s="1"/>
  <c r="T71" i="7"/>
  <c r="U71" i="7" s="1"/>
  <c r="T123" i="7"/>
  <c r="U123" i="7" s="1"/>
  <c r="T113" i="7"/>
  <c r="U113" i="7" s="1"/>
  <c r="T75" i="7"/>
  <c r="U75" i="7" s="1"/>
  <c r="T69" i="7"/>
  <c r="U69" i="7" s="1"/>
  <c r="T99" i="13"/>
  <c r="U99" i="13" s="1"/>
  <c r="T95" i="13"/>
  <c r="U95" i="13" s="1"/>
  <c r="T97" i="13"/>
  <c r="U97" i="13" s="1"/>
  <c r="T93" i="13"/>
  <c r="U93" i="13" s="1"/>
  <c r="T98" i="13"/>
  <c r="U98" i="13" s="1"/>
  <c r="T96" i="13"/>
  <c r="U96" i="13" s="1"/>
  <c r="T92" i="13"/>
  <c r="U92" i="13" s="1"/>
  <c r="T94" i="13"/>
  <c r="U94" i="13" s="1"/>
  <c r="T23" i="10"/>
  <c r="U23" i="10" s="1"/>
  <c r="T30" i="7"/>
  <c r="U30" i="7" s="1"/>
  <c r="T39" i="7"/>
  <c r="U39" i="7" s="1"/>
  <c r="T38" i="7"/>
  <c r="U38" i="7" s="1"/>
  <c r="T43" i="7"/>
  <c r="U43" i="7" s="1"/>
  <c r="T88" i="13"/>
  <c r="U88" i="13" s="1"/>
  <c r="T47" i="7"/>
  <c r="U47" i="7" s="1"/>
  <c r="T48" i="7"/>
  <c r="U48" i="7" s="1"/>
  <c r="T38" i="13"/>
  <c r="U38" i="13" s="1"/>
  <c r="T67" i="13"/>
  <c r="U67" i="13" s="1"/>
  <c r="T72" i="13"/>
  <c r="U72" i="13" s="1"/>
  <c r="T98" i="7"/>
  <c r="U98" i="7" s="1"/>
  <c r="T107" i="7"/>
  <c r="U107" i="7" s="1"/>
  <c r="T83" i="7"/>
  <c r="U83" i="7" s="1"/>
  <c r="T87" i="7"/>
  <c r="U87" i="7" s="1"/>
  <c r="T64" i="7"/>
  <c r="U64" i="7" s="1"/>
  <c r="B1073" i="4" s="1"/>
  <c r="D21" i="4" s="1"/>
  <c r="T14" i="7"/>
  <c r="T100" i="7"/>
  <c r="U100" i="7" s="1"/>
  <c r="T90" i="7"/>
  <c r="U90" i="7" s="1"/>
  <c r="T111" i="7"/>
  <c r="U111" i="7" s="1"/>
  <c r="T119" i="7"/>
  <c r="U119" i="7" s="1"/>
  <c r="T56" i="13"/>
  <c r="U56" i="13" s="1"/>
  <c r="T44" i="13"/>
  <c r="U44" i="13" s="1"/>
  <c r="T33" i="13"/>
  <c r="U33" i="13" s="1"/>
  <c r="T40" i="13"/>
  <c r="U40" i="13" s="1"/>
  <c r="D15" i="1"/>
  <c r="I901" i="1"/>
  <c r="K901" i="1" s="1"/>
  <c r="F13" i="1"/>
  <c r="T116" i="7"/>
  <c r="U116" i="7" s="1"/>
  <c r="T78" i="7"/>
  <c r="U78" i="7" s="1"/>
  <c r="T70" i="13"/>
  <c r="U70" i="13" s="1"/>
  <c r="T121" i="7"/>
  <c r="U121" i="7" s="1"/>
  <c r="T103" i="7"/>
  <c r="U103" i="7" s="1"/>
  <c r="T42" i="13"/>
  <c r="U42" i="13" s="1"/>
  <c r="T89" i="13"/>
  <c r="U89" i="13" s="1"/>
  <c r="T91" i="13"/>
  <c r="U91" i="13" s="1"/>
  <c r="T64" i="13"/>
  <c r="U64" i="13" s="1"/>
  <c r="T34" i="13"/>
  <c r="U34" i="13" s="1"/>
  <c r="T60" i="13"/>
  <c r="U60" i="13" s="1"/>
  <c r="T104" i="7"/>
  <c r="U104" i="7" s="1"/>
  <c r="T87" i="13"/>
  <c r="U87" i="13" s="1"/>
  <c r="T36" i="7"/>
  <c r="U36" i="7" s="1"/>
  <c r="T41" i="7"/>
  <c r="U41" i="7" s="1"/>
  <c r="T55" i="7"/>
  <c r="U55" i="7" s="1"/>
  <c r="T54" i="7"/>
  <c r="U54" i="7" s="1"/>
  <c r="T23" i="7"/>
  <c r="U23" i="7" s="1"/>
  <c r="F13" i="5"/>
  <c r="T17" i="7"/>
  <c r="U17" i="7" s="1"/>
  <c r="T19" i="7"/>
  <c r="U19" i="7" s="1"/>
  <c r="T115" i="7"/>
  <c r="U115" i="7" s="1"/>
  <c r="T45" i="7"/>
  <c r="U45" i="7" s="1"/>
  <c r="T94" i="7"/>
  <c r="U94" i="7" s="1"/>
  <c r="F13" i="4"/>
  <c r="T16" i="7"/>
  <c r="U16" i="7" s="1"/>
  <c r="T61" i="7"/>
  <c r="U61" i="7" s="1"/>
  <c r="T59" i="7"/>
  <c r="U59" i="7" s="1"/>
  <c r="T62" i="7"/>
  <c r="U62" i="7" s="1"/>
  <c r="T58" i="7"/>
  <c r="U58" i="7" s="1"/>
  <c r="T56" i="7"/>
  <c r="U56" i="7" s="1"/>
  <c r="T60" i="7"/>
  <c r="U60" i="7" s="1"/>
  <c r="T57" i="7"/>
  <c r="U57" i="7" s="1"/>
  <c r="T24" i="7"/>
  <c r="U24" i="7" s="1"/>
  <c r="T27" i="7"/>
  <c r="U27" i="7" s="1"/>
  <c r="T74" i="7"/>
  <c r="U74" i="7" s="1"/>
  <c r="T72" i="7"/>
  <c r="U72" i="7" s="1"/>
  <c r="T25" i="7"/>
  <c r="U25" i="7" s="1"/>
  <c r="T34" i="7"/>
  <c r="U34" i="7" s="1"/>
  <c r="T97" i="7"/>
  <c r="U97" i="7" s="1"/>
  <c r="T96" i="7"/>
  <c r="U96" i="7" s="1"/>
  <c r="T102" i="7"/>
  <c r="U102" i="7" s="1"/>
  <c r="T109" i="7"/>
  <c r="U109" i="7" s="1"/>
  <c r="T85" i="7"/>
  <c r="U85" i="7" s="1"/>
  <c r="T18" i="10"/>
  <c r="U18" i="10" s="1"/>
  <c r="T120" i="7"/>
  <c r="U120" i="7" s="1"/>
  <c r="T114" i="7"/>
  <c r="U114" i="7" s="1"/>
  <c r="T44" i="7"/>
  <c r="U44" i="7" s="1"/>
  <c r="T32" i="7"/>
  <c r="U32" i="7" s="1"/>
  <c r="T80" i="7"/>
  <c r="U80" i="7" s="1"/>
  <c r="T67" i="7"/>
  <c r="U67" i="7" s="1"/>
  <c r="T26" i="7"/>
  <c r="U26" i="7" s="1"/>
  <c r="T22" i="10"/>
  <c r="U22" i="10" s="1"/>
  <c r="T21" i="10"/>
  <c r="U21" i="10" s="1"/>
  <c r="T101" i="7"/>
  <c r="U101" i="7" s="1"/>
  <c r="T27" i="10"/>
  <c r="U27" i="10" s="1"/>
  <c r="T35" i="7"/>
  <c r="U35" i="7" s="1"/>
  <c r="T33" i="7"/>
  <c r="U33" i="7" s="1"/>
  <c r="T37" i="7"/>
  <c r="U37" i="7" s="1"/>
  <c r="T46" i="7"/>
  <c r="U46" i="7" s="1"/>
  <c r="T53" i="7"/>
  <c r="U53" i="7" s="1"/>
  <c r="T22" i="7"/>
  <c r="U22" i="7" s="1"/>
  <c r="T73" i="13"/>
  <c r="U73" i="13" s="1"/>
  <c r="T99" i="7"/>
  <c r="U99" i="7" s="1"/>
  <c r="T88" i="7"/>
  <c r="U88" i="7" s="1"/>
  <c r="T81" i="7"/>
  <c r="U81" i="7" s="1"/>
  <c r="T15" i="10"/>
  <c r="U15" i="10" s="1"/>
  <c r="T14" i="10"/>
  <c r="T18" i="7"/>
  <c r="U18" i="7" s="1"/>
  <c r="T118" i="7"/>
  <c r="U118" i="7" s="1"/>
  <c r="T73" i="7"/>
  <c r="U73" i="7" s="1"/>
  <c r="T30" i="10"/>
  <c r="U30" i="10" s="1"/>
  <c r="T32" i="10"/>
  <c r="U32" i="10" s="1"/>
  <c r="T31" i="10"/>
  <c r="U31" i="10" s="1"/>
  <c r="T40" i="7"/>
  <c r="U40" i="7" s="1"/>
  <c r="D15" i="2"/>
  <c r="D38" i="2"/>
  <c r="F38" i="2" s="1"/>
  <c r="F13" i="2"/>
  <c r="T47" i="13"/>
  <c r="U47" i="13" s="1"/>
  <c r="D24" i="3"/>
  <c r="F21" i="3"/>
  <c r="T79" i="7"/>
  <c r="U79" i="7" s="1"/>
  <c r="T54" i="13"/>
  <c r="U54" i="13" s="1"/>
  <c r="T93" i="7"/>
  <c r="U93" i="7" s="1"/>
  <c r="T29" i="7"/>
  <c r="U29" i="7" s="1"/>
  <c r="T122" i="7"/>
  <c r="U122" i="7" s="1"/>
  <c r="T105" i="7"/>
  <c r="U105" i="7" s="1"/>
  <c r="T41" i="13"/>
  <c r="U41" i="13" s="1"/>
  <c r="T46" i="13"/>
  <c r="U46" i="13" s="1"/>
  <c r="T77" i="7"/>
  <c r="U77" i="7" s="1"/>
  <c r="T16" i="10"/>
  <c r="U16" i="10" s="1"/>
  <c r="T36" i="13"/>
  <c r="U36" i="13" s="1"/>
  <c r="T66" i="7"/>
  <c r="U66" i="7" s="1"/>
  <c r="T52" i="13"/>
  <c r="U52" i="13" s="1"/>
  <c r="T63" i="7"/>
  <c r="U63" i="7" s="1"/>
  <c r="F21" i="5" l="1"/>
  <c r="D20" i="5"/>
  <c r="D23" i="5" s="1"/>
  <c r="D20" i="4"/>
  <c r="F20" i="3"/>
  <c r="D23" i="3"/>
  <c r="F21" i="4"/>
  <c r="D24" i="4"/>
  <c r="F20" i="5" l="1"/>
  <c r="D23" i="4"/>
  <c r="F20" i="4"/>
</calcChain>
</file>

<file path=xl/comments1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<sst xmlns="http://schemas.openxmlformats.org/spreadsheetml/2006/main" count="234" uniqueCount="60">
  <si>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</si>
  <si>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</si>
  <si>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</si>
  <si>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</si>
  <si>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</si>
  <si>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</si>
  <si>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</si>
  <si>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</si>
  <si>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</si>
  <si>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</si>
  <si>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</si>
  <si>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</si>
  <si>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</si>
  <si>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</si>
  <si>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</si>
  <si>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</si>
  <si>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</si>
  <si>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</si>
  <si>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</si>
  <si>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</si>
  <si>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</si>
  <si>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</si>
  <si>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</si>
  <si>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</si>
  <si>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</si>
  <si>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</si>
  <si>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</si>
  <si>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</si>
  <si>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</si>
  <si>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</si>
  <si>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</si>
  <si>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</si>
  <si>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Datum:</t>
  </si>
  <si>
    <t>Stand:</t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</si>
  <si>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</si>
  <si>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</si>
  <si>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</si>
  <si>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</si>
  <si>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</si>
  <si>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</si>
  <si>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</si>
  <si>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</si>
  <si>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</si>
  <si>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</si>
  <si>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</si>
  <si>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</si>
  <si>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</si>
  <si>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</si>
  <si>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</si>
  <si>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</si>
  <si>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</si>
  <si>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</si>
  <si>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</si>
  <si>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</si>
  <si>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</si>
  <si>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</si>
  <si>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>www.gutachterausschuss-kiel.de</t>
  </si>
  <si>
    <t xml:space="preserve">Geschäftsstelle des Gutachterausschusses für Grundstückswerte in der Landeshauptstadt Kiel  </t>
  </si>
  <si>
    <t>2019-2021</t>
  </si>
  <si>
    <t>Absterbeordnung    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</si>
</sst>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"/>
    <numFmt numFmtId="166" formatCode="#,##0.00_ ;[Red]\-#,##0.00\ "/>
    <numFmt numFmtId="167" formatCode="0.00_ ;[Red]\-0.00\ "/>
    <numFmt numFmtId="168" formatCode="###\ ##0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MetaNormalLF-Roman"/>
      <family val="2"/>
    </font>
    <font>
      <sz val="10"/>
      <name val="MetaNormalLF-Roman"/>
      <family val="2"/>
    </font>
    <font>
      <u/>
      <sz val="10.4"/>
      <color theme="10"/>
      <name val="Arial"/>
      <family val="2"/>
    </font>
    <font>
      <u/>
      <sz val="10.5"/>
      <color rgb="FF3333FF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2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64" fontId="5" fillId="4" borderId="1" xfId="0" applyNumberFormat="1" applyFont="1" applyFill="1" applyBorder="1" applyAlignment="1" applyProtection="1">
      <alignment horizontal="center"/>
      <protection hidden="1"/>
    </xf>
    <xf numFmtId="16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64" fontId="5" fillId="5" borderId="1" xfId="0" applyNumberFormat="1" applyFont="1" applyFill="1" applyBorder="1" applyAlignment="1" applyProtection="1">
      <alignment horizontal="center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1" fillId="2" borderId="4" xfId="0" applyFont="1" applyFill="1" applyBorder="1" applyAlignment="1" applyProtection="1">
      <alignment horizontal="right" vertical="center"/>
      <protection hidden="1"/>
    </xf>
    <xf numFmtId="164" fontId="12" fillId="2" borderId="0" xfId="0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4" fillId="7" borderId="4" xfId="0" applyFont="1" applyFill="1" applyBorder="1" applyAlignment="1" applyProtection="1">
      <alignment horizontal="right" vertical="center"/>
      <protection hidden="1"/>
    </xf>
    <xf numFmtId="164" fontId="15" fillId="7" borderId="0" xfId="0" applyNumberFormat="1" applyFont="1" applyFill="1" applyBorder="1" applyAlignment="1" applyProtection="1">
      <alignment horizontal="center" vertical="center"/>
      <protection hidden="1"/>
    </xf>
    <xf numFmtId="16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6" fillId="8" borderId="4" xfId="0" applyFont="1" applyFill="1" applyBorder="1" applyAlignment="1" applyProtection="1">
      <alignment horizontal="right" vertical="center"/>
      <protection hidden="1"/>
    </xf>
    <xf numFmtId="164" fontId="17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6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164" fontId="13" fillId="2" borderId="0" xfId="0" applyNumberFormat="1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8" borderId="4" xfId="0" applyFont="1" applyFill="1" applyBorder="1" applyProtection="1">
      <protection hidden="1"/>
    </xf>
    <xf numFmtId="0" fontId="17" fillId="8" borderId="0" xfId="0" applyFont="1" applyFill="1" applyBorder="1" applyProtection="1">
      <protection hidden="1"/>
    </xf>
    <xf numFmtId="0" fontId="19" fillId="8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164" fontId="13" fillId="2" borderId="0" xfId="0" applyNumberFormat="1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64" fontId="20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64" fontId="3" fillId="2" borderId="7" xfId="0" applyNumberFormat="1" applyFont="1" applyFill="1" applyBorder="1" applyAlignment="1" applyProtection="1">
      <alignment horizontal="right"/>
      <protection hidden="1"/>
    </xf>
    <xf numFmtId="164" fontId="3" fillId="2" borderId="7" xfId="0" applyNumberFormat="1" applyFont="1" applyFill="1" applyBorder="1" applyAlignment="1" applyProtection="1">
      <alignment horizontal="center" vertical="center"/>
      <protection hidden="1"/>
    </xf>
    <xf numFmtId="16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64" fontId="2" fillId="5" borderId="5" xfId="0" applyNumberFormat="1" applyFont="1" applyFill="1" applyBorder="1" applyAlignment="1" applyProtection="1">
      <alignment horizontal="center"/>
      <protection hidden="1"/>
    </xf>
    <xf numFmtId="16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64" fontId="2" fillId="9" borderId="5" xfId="0" applyNumberFormat="1" applyFont="1" applyFill="1" applyBorder="1" applyAlignment="1" applyProtection="1">
      <alignment horizontal="center" vertical="center"/>
      <protection hidden="1"/>
    </xf>
    <xf numFmtId="16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7" fillId="8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15" fillId="7" borderId="0" xfId="0" applyFont="1" applyFill="1" applyProtection="1">
      <protection hidden="1"/>
    </xf>
    <xf numFmtId="0" fontId="15" fillId="7" borderId="0" xfId="0" applyFont="1" applyFill="1" applyBorder="1" applyAlignment="1" applyProtection="1">
      <alignment horizontal="center"/>
      <protection hidden="1"/>
    </xf>
    <xf numFmtId="0" fontId="15" fillId="7" borderId="8" xfId="0" applyFont="1" applyFill="1" applyBorder="1" applyAlignment="1" applyProtection="1">
      <alignment horizontal="center"/>
      <protection hidden="1"/>
    </xf>
    <xf numFmtId="0" fontId="15" fillId="7" borderId="0" xfId="0" applyFont="1" applyFill="1" applyBorder="1" applyProtection="1">
      <protection hidden="1"/>
    </xf>
    <xf numFmtId="0" fontId="22" fillId="7" borderId="4" xfId="0" applyFont="1" applyFill="1" applyBorder="1" applyProtection="1">
      <protection hidden="1"/>
    </xf>
    <xf numFmtId="0" fontId="22" fillId="7" borderId="0" xfId="0" applyFont="1" applyFill="1" applyBorder="1" applyProtection="1">
      <protection hidden="1"/>
    </xf>
    <xf numFmtId="0" fontId="22" fillId="7" borderId="0" xfId="0" applyFont="1" applyFill="1" applyBorder="1" applyAlignment="1" applyProtection="1">
      <alignment horizontal="center"/>
      <protection hidden="1"/>
    </xf>
    <xf numFmtId="0" fontId="15" fillId="7" borderId="0" xfId="0" applyFont="1" applyFill="1" applyAlignment="1" applyProtection="1">
      <alignment horizontal="center"/>
      <protection hidden="1"/>
    </xf>
    <xf numFmtId="0" fontId="19" fillId="8" borderId="0" xfId="0" applyFont="1" applyFill="1" applyBorder="1" applyAlignment="1" applyProtection="1">
      <alignment horizontal="center"/>
      <protection hidden="1"/>
    </xf>
    <xf numFmtId="164" fontId="2" fillId="5" borderId="12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64" fontId="3" fillId="5" borderId="5" xfId="0" applyNumberFormat="1" applyFont="1" applyFill="1" applyBorder="1" applyAlignment="1" applyProtection="1">
      <alignment horizontal="center" vertical="center"/>
      <protection hidden="1"/>
    </xf>
    <xf numFmtId="164" fontId="2" fillId="9" borderId="13" xfId="0" applyNumberFormat="1" applyFont="1" applyFill="1" applyBorder="1" applyAlignment="1" applyProtection="1">
      <alignment horizontal="center" vertical="center"/>
      <protection hidden="1"/>
    </xf>
    <xf numFmtId="164" fontId="2" fillId="9" borderId="12" xfId="0" applyNumberFormat="1" applyFont="1" applyFill="1" applyBorder="1" applyAlignment="1" applyProtection="1">
      <alignment horizontal="center" vertical="center"/>
      <protection hidden="1"/>
    </xf>
    <xf numFmtId="164" fontId="3" fillId="9" borderId="8" xfId="0" applyNumberFormat="1" applyFont="1" applyFill="1" applyBorder="1" applyAlignment="1" applyProtection="1">
      <alignment horizontal="center" vertical="center"/>
      <protection hidden="1"/>
    </xf>
    <xf numFmtId="164" fontId="3" fillId="9" borderId="14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0" fillId="8" borderId="9" xfId="0" applyFont="1" applyFill="1" applyBorder="1" applyAlignment="1" applyProtection="1">
      <alignment horizontal="center"/>
      <protection hidden="1"/>
    </xf>
    <xf numFmtId="0" fontId="20" fillId="8" borderId="10" xfId="0" applyFont="1" applyFill="1" applyBorder="1" applyAlignment="1" applyProtection="1">
      <alignment horizontal="center"/>
      <protection hidden="1"/>
    </xf>
    <xf numFmtId="0" fontId="20" fillId="7" borderId="9" xfId="0" applyFont="1" applyFill="1" applyBorder="1" applyAlignment="1" applyProtection="1">
      <alignment horizontal="center"/>
      <protection hidden="1"/>
    </xf>
    <xf numFmtId="0" fontId="20" fillId="7" borderId="10" xfId="0" applyFont="1" applyFill="1" applyBorder="1" applyAlignment="1" applyProtection="1">
      <alignment horizontal="center"/>
      <protection hidden="1"/>
    </xf>
    <xf numFmtId="0" fontId="20" fillId="2" borderId="9" xfId="0" applyFont="1" applyFill="1" applyBorder="1" applyAlignment="1" applyProtection="1">
      <alignment horizontal="center"/>
      <protection hidden="1"/>
    </xf>
    <xf numFmtId="0" fontId="20" fillId="2" borderId="1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165" fontId="3" fillId="10" borderId="5" xfId="0" applyNumberFormat="1" applyFont="1" applyFill="1" applyBorder="1" applyAlignment="1" applyProtection="1">
      <alignment horizontal="center"/>
      <protection hidden="1"/>
    </xf>
    <xf numFmtId="165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165" fontId="10" fillId="10" borderId="5" xfId="0" applyNumberFormat="1" applyFont="1" applyFill="1" applyBorder="1" applyAlignment="1" applyProtection="1">
      <alignment horizontal="left"/>
      <protection hidden="1"/>
    </xf>
    <xf numFmtId="0" fontId="2" fillId="10" borderId="14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1" fillId="2" borderId="4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5" fillId="7" borderId="4" xfId="0" applyFont="1" applyFill="1" applyBorder="1" applyProtection="1">
      <protection hidden="1"/>
    </xf>
    <xf numFmtId="0" fontId="17" fillId="8" borderId="4" xfId="0" applyFont="1" applyFill="1" applyBorder="1" applyProtection="1">
      <protection hidden="1"/>
    </xf>
    <xf numFmtId="0" fontId="17" fillId="8" borderId="8" xfId="0" applyFont="1" applyFill="1" applyBorder="1" applyAlignment="1" applyProtection="1">
      <alignment horizontal="center"/>
      <protection hidden="1"/>
    </xf>
    <xf numFmtId="0" fontId="12" fillId="11" borderId="0" xfId="0" applyFont="1" applyFill="1" applyProtection="1">
      <protection hidden="1"/>
    </xf>
    <xf numFmtId="0" fontId="17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20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0" fillId="11" borderId="10" xfId="0" applyFont="1" applyFill="1" applyBorder="1" applyAlignment="1" applyProtection="1">
      <alignment horizontal="center"/>
      <protection hidden="1"/>
    </xf>
    <xf numFmtId="0" fontId="3" fillId="11" borderId="16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64" fontId="3" fillId="11" borderId="15" xfId="0" applyNumberFormat="1" applyFont="1" applyFill="1" applyBorder="1" applyAlignment="1" applyProtection="1">
      <alignment horizontal="right"/>
      <protection hidden="1"/>
    </xf>
    <xf numFmtId="164" fontId="3" fillId="11" borderId="7" xfId="0" applyNumberFormat="1" applyFont="1" applyFill="1" applyBorder="1" applyAlignment="1" applyProtection="1">
      <alignment horizontal="center" vertical="center"/>
      <protection hidden="1"/>
    </xf>
    <xf numFmtId="164" fontId="3" fillId="11" borderId="14" xfId="0" applyNumberFormat="1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Protection="1">
      <protection hidden="1"/>
    </xf>
    <xf numFmtId="0" fontId="19" fillId="11" borderId="0" xfId="0" applyFont="1" applyFill="1" applyBorder="1" applyProtection="1">
      <protection hidden="1"/>
    </xf>
    <xf numFmtId="0" fontId="19" fillId="11" borderId="0" xfId="0" applyFont="1" applyFill="1" applyBorder="1" applyAlignment="1" applyProtection="1">
      <alignment horizontal="right"/>
      <protection hidden="1"/>
    </xf>
    <xf numFmtId="164" fontId="19" fillId="11" borderId="0" xfId="0" applyNumberFormat="1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Alignment="1" applyProtection="1">
      <alignment horizontal="right"/>
      <protection hidden="1"/>
    </xf>
    <xf numFmtId="164" fontId="19" fillId="11" borderId="0" xfId="0" applyNumberFormat="1" applyFont="1" applyFill="1" applyBorder="1" applyAlignment="1" applyProtection="1">
      <alignment horizontal="right"/>
      <protection hidden="1"/>
    </xf>
    <xf numFmtId="0" fontId="19" fillId="11" borderId="0" xfId="0" applyFont="1" applyFill="1" applyBorder="1" applyAlignment="1" applyProtection="1">
      <alignment horizontal="center"/>
      <protection hidden="1"/>
    </xf>
    <xf numFmtId="164" fontId="20" fillId="12" borderId="12" xfId="0" applyNumberFormat="1" applyFont="1" applyFill="1" applyBorder="1" applyAlignment="1" applyProtection="1">
      <alignment horizontal="center" vertical="center"/>
      <protection hidden="1"/>
    </xf>
    <xf numFmtId="165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165" fontId="3" fillId="0" borderId="5" xfId="0" applyNumberFormat="1" applyFont="1" applyFill="1" applyBorder="1" applyAlignment="1" applyProtection="1">
      <alignment horizontal="center"/>
      <protection hidden="1"/>
    </xf>
    <xf numFmtId="165" fontId="10" fillId="0" borderId="5" xfId="0" applyNumberFormat="1" applyFont="1" applyFill="1" applyBorder="1" applyAlignment="1" applyProtection="1">
      <alignment horizontal="left"/>
      <protection hidden="1"/>
    </xf>
    <xf numFmtId="0" fontId="2" fillId="0" borderId="14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64" fontId="2" fillId="14" borderId="5" xfId="0" applyNumberFormat="1" applyFont="1" applyFill="1" applyBorder="1" applyAlignment="1" applyProtection="1">
      <alignment horizontal="center"/>
      <protection hidden="1"/>
    </xf>
    <xf numFmtId="164" fontId="3" fillId="14" borderId="5" xfId="0" applyNumberFormat="1" applyFont="1" applyFill="1" applyBorder="1" applyAlignment="1" applyProtection="1">
      <alignment horizontal="center"/>
      <protection hidden="1"/>
    </xf>
    <xf numFmtId="1" fontId="25" fillId="0" borderId="1" xfId="0" applyNumberFormat="1" applyFont="1" applyBorder="1"/>
    <xf numFmtId="166" fontId="3" fillId="8" borderId="5" xfId="0" applyNumberFormat="1" applyFont="1" applyFill="1" applyBorder="1" applyAlignment="1" applyProtection="1">
      <alignment horizontal="center" vertical="center"/>
      <protection locked="0"/>
    </xf>
    <xf numFmtId="167" fontId="3" fillId="6" borderId="5" xfId="0" applyNumberFormat="1" applyFont="1" applyFill="1" applyBorder="1" applyAlignment="1" applyProtection="1">
      <alignment horizontal="center"/>
      <protection locked="0" hidden="1"/>
    </xf>
    <xf numFmtId="167" fontId="3" fillId="13" borderId="5" xfId="0" applyNumberFormat="1" applyFont="1" applyFill="1" applyBorder="1" applyAlignment="1" applyProtection="1">
      <alignment horizontal="center"/>
      <protection locked="0" hidden="1"/>
    </xf>
    <xf numFmtId="167" fontId="3" fillId="6" borderId="5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1" xfId="0" applyFont="1" applyBorder="1"/>
    <xf numFmtId="0" fontId="25" fillId="0" borderId="3" xfId="0" applyFont="1" applyBorder="1"/>
    <xf numFmtId="168" fontId="26" fillId="15" borderId="0" xfId="2" applyNumberFormat="1" applyFont="1" applyFill="1"/>
    <xf numFmtId="14" fontId="0" fillId="0" borderId="0" xfId="0" applyNumberFormat="1"/>
    <xf numFmtId="14" fontId="18" fillId="2" borderId="8" xfId="0" applyNumberFormat="1" applyFont="1" applyFill="1" applyBorder="1" applyAlignment="1" applyProtection="1">
      <alignment horizontal="left"/>
      <protection hidden="1"/>
    </xf>
    <xf numFmtId="14" fontId="18" fillId="11" borderId="8" xfId="0" applyNumberFormat="1" applyFont="1" applyFill="1" applyBorder="1" applyAlignment="1" applyProtection="1">
      <alignment horizontal="left"/>
      <protection hidden="1"/>
    </xf>
    <xf numFmtId="14" fontId="18" fillId="7" borderId="8" xfId="0" applyNumberFormat="1" applyFont="1" applyFill="1" applyBorder="1" applyAlignment="1" applyProtection="1">
      <alignment horizontal="left"/>
      <protection hidden="1"/>
    </xf>
    <xf numFmtId="14" fontId="18" fillId="8" borderId="8" xfId="0" applyNumberFormat="1" applyFont="1" applyFill="1" applyBorder="1" applyAlignment="1" applyProtection="1">
      <alignment horizontal="left"/>
      <protection hidden="1"/>
    </xf>
    <xf numFmtId="0" fontId="27" fillId="2" borderId="12" xfId="1" applyFill="1" applyBorder="1" applyAlignment="1" applyProtection="1">
      <alignment horizontal="center" wrapText="1"/>
      <protection hidden="1"/>
    </xf>
    <xf numFmtId="0" fontId="3" fillId="2" borderId="15" xfId="0" applyFont="1" applyFill="1" applyBorder="1" applyAlignment="1" applyProtection="1">
      <alignment horizontal="center" wrapText="1"/>
      <protection hidden="1"/>
    </xf>
    <xf numFmtId="0" fontId="3" fillId="2" borderId="14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7" fillId="11" borderId="14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vertical="center" wrapText="1"/>
      <protection hidden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3" fillId="11" borderId="14" xfId="0" applyFont="1" applyFill="1" applyBorder="1" applyAlignment="1" applyProtection="1">
      <alignment horizontal="center" vertical="center" wrapText="1"/>
      <protection hidden="1"/>
    </xf>
    <xf numFmtId="0" fontId="27" fillId="11" borderId="12" xfId="1" applyFill="1" applyBorder="1" applyAlignment="1" applyProtection="1">
      <alignment horizontal="center" wrapText="1"/>
      <protection hidden="1"/>
    </xf>
    <xf numFmtId="0" fontId="3" fillId="11" borderId="15" xfId="0" applyFont="1" applyFill="1" applyBorder="1" applyAlignment="1" applyProtection="1">
      <alignment horizontal="center" wrapText="1"/>
      <protection hidden="1"/>
    </xf>
    <xf numFmtId="0" fontId="3" fillId="11" borderId="14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164" fontId="20" fillId="3" borderId="9" xfId="0" applyNumberFormat="1" applyFont="1" applyFill="1" applyBorder="1" applyAlignment="1" applyProtection="1">
      <alignment horizontal="center" vertical="center"/>
      <protection hidden="1"/>
    </xf>
    <xf numFmtId="164" fontId="20" fillId="3" borderId="16" xfId="0" applyNumberFormat="1" applyFont="1" applyFill="1" applyBorder="1" applyAlignment="1" applyProtection="1">
      <alignment horizontal="center" vertical="center"/>
      <protection hidden="1"/>
    </xf>
    <xf numFmtId="164" fontId="20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center" vertical="center" wrapText="1"/>
      <protection hidden="1"/>
    </xf>
    <xf numFmtId="0" fontId="3" fillId="7" borderId="14" xfId="0" applyFont="1" applyFill="1" applyBorder="1" applyAlignment="1" applyProtection="1">
      <alignment horizontal="center" vertical="center" wrapText="1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0" fontId="7" fillId="7" borderId="15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 wrapText="1"/>
      <protection hidden="1"/>
    </xf>
    <xf numFmtId="0" fontId="10" fillId="7" borderId="14" xfId="0" applyFont="1" applyFill="1" applyBorder="1" applyAlignment="1" applyProtection="1">
      <alignment horizontal="center" vertical="center" wrapText="1"/>
      <protection hidden="1"/>
    </xf>
    <xf numFmtId="0" fontId="28" fillId="7" borderId="6" xfId="0" applyFont="1" applyFill="1" applyBorder="1" applyAlignment="1" applyProtection="1">
      <alignment horizontal="center"/>
      <protection hidden="1"/>
    </xf>
    <xf numFmtId="0" fontId="28" fillId="7" borderId="7" xfId="0" applyFont="1" applyFill="1" applyBorder="1" applyAlignment="1" applyProtection="1">
      <alignment horizontal="center"/>
      <protection hidden="1"/>
    </xf>
    <xf numFmtId="0" fontId="28" fillId="7" borderId="11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 wrapText="1"/>
      <protection hidden="1"/>
    </xf>
    <xf numFmtId="0" fontId="2" fillId="7" borderId="10" xfId="0" applyFont="1" applyFill="1" applyBorder="1" applyAlignment="1" applyProtection="1">
      <alignment horizont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8" borderId="15" xfId="0" applyFont="1" applyFill="1" applyBorder="1" applyAlignment="1" applyProtection="1">
      <alignment horizontal="center" vertical="center" wrapText="1"/>
      <protection hidden="1"/>
    </xf>
    <xf numFmtId="0" fontId="3" fillId="8" borderId="14" xfId="0" applyFont="1" applyFill="1" applyBorder="1" applyAlignment="1" applyProtection="1">
      <alignment horizontal="center" vertical="center" wrapText="1"/>
      <protection hidden="1"/>
    </xf>
    <xf numFmtId="0" fontId="28" fillId="16" borderId="6" xfId="0" applyFont="1" applyFill="1" applyBorder="1" applyAlignment="1" applyProtection="1">
      <alignment horizontal="center"/>
      <protection hidden="1"/>
    </xf>
    <xf numFmtId="0" fontId="28" fillId="16" borderId="7" xfId="0" applyFont="1" applyFill="1" applyBorder="1" applyAlignment="1" applyProtection="1">
      <alignment horizontal="center"/>
      <protection hidden="1"/>
    </xf>
    <xf numFmtId="0" fontId="28" fillId="16" borderId="11" xfId="0" applyFont="1" applyFill="1" applyBorder="1" applyAlignment="1" applyProtection="1">
      <alignment horizont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5" xfId="0" applyFont="1" applyFill="1" applyBorder="1" applyAlignment="1" applyProtection="1">
      <alignment horizontal="center" vertical="center"/>
      <protection hidden="1"/>
    </xf>
    <xf numFmtId="0" fontId="10" fillId="8" borderId="15" xfId="0" applyFont="1" applyFill="1" applyBorder="1" applyAlignment="1" applyProtection="1">
      <alignment horizontal="center" vertical="center" wrapText="1"/>
      <protection hidden="1"/>
    </xf>
    <xf numFmtId="0" fontId="10" fillId="8" borderId="14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4" xfId="0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/>
      <protection hidden="1"/>
    </xf>
  </cellXfs>
  <cellStyles count="5">
    <cellStyle name="Link" xfId="1" builtinId="8"/>
    <cellStyle name="Standard" xfId="0" builtinId="0"/>
    <cellStyle name="Standard 2" xfId="4"/>
    <cellStyle name="Standard 3" xfId="3"/>
    <cellStyle name="Standard_Sterbetafel_2009_11_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showOutlineSymbols="0" zoomScale="105" zoomScaleNormal="105" workbookViewId="0">
      <selection activeCell="D5" sqref="D5"/>
    </sheetView>
  </sheetViews>
  <sheetFormatPr baseColWidth="10" defaultColWidth="11.42578125" defaultRowHeight="12.75"/>
  <cols>
    <col min="1" max="1" width="51.85546875" style="117" customWidth="1"/>
    <col min="2" max="2" width="15" style="117" customWidth="1"/>
    <col min="3" max="3" width="16.5703125" style="117" customWidth="1"/>
    <col min="4" max="4" width="18.42578125" style="121" customWidth="1"/>
    <col min="5" max="5" width="23" style="121" customWidth="1"/>
    <col min="6" max="6" width="15" style="121" customWidth="1"/>
    <col min="7" max="16384" width="11.42578125" style="117"/>
  </cols>
  <sheetData>
    <row r="1" spans="1:7" ht="18.75" customHeight="1" thickBot="1">
      <c r="A1" s="218" t="s">
        <v>55</v>
      </c>
      <c r="B1" s="219"/>
      <c r="C1" s="219"/>
      <c r="D1" s="219"/>
      <c r="E1" s="219"/>
      <c r="F1" s="220"/>
    </row>
    <row r="2" spans="1:7" ht="18.75" customHeight="1" thickBot="1">
      <c r="A2" s="212" t="s">
        <v>56</v>
      </c>
      <c r="B2" s="213"/>
      <c r="C2" s="213"/>
      <c r="D2" s="213"/>
      <c r="E2" s="213"/>
      <c r="F2" s="214"/>
    </row>
    <row r="3" spans="1:7" ht="57" customHeight="1" thickBot="1">
      <c r="A3" s="215" t="str">
        <f>"Leibrentenbarwertfaktor "&amp;Absterbeordnung!B6&amp; " -   Eine Person - männlich "</f>
        <v xml:space="preserve">Leibrentenbarwertfaktor 2019-2021 -   Eine Person - männlich </v>
      </c>
      <c r="B3" s="216"/>
      <c r="C3" s="216"/>
      <c r="D3" s="216"/>
      <c r="E3" s="216"/>
      <c r="F3" s="217"/>
    </row>
    <row r="4" spans="1:7" ht="18.75" thickBot="1">
      <c r="A4" s="40"/>
      <c r="B4" s="41"/>
      <c r="C4" s="41"/>
      <c r="D4" s="42"/>
      <c r="E4" s="81" t="s">
        <v>33</v>
      </c>
      <c r="F4" s="208">
        <f>Absterbeordnung!E1</f>
        <v>44768</v>
      </c>
    </row>
    <row r="5" spans="1:7" ht="18.75" thickBot="1">
      <c r="A5" s="40" t="s">
        <v>4</v>
      </c>
      <c r="B5" s="93"/>
      <c r="C5" s="41"/>
      <c r="D5" s="100">
        <v>60</v>
      </c>
      <c r="E5" s="42"/>
      <c r="F5" s="94"/>
    </row>
    <row r="6" spans="1:7" ht="18">
      <c r="A6" s="40"/>
      <c r="B6" s="93"/>
      <c r="C6" s="41"/>
      <c r="D6" s="42"/>
      <c r="E6" s="42"/>
      <c r="F6" s="94"/>
    </row>
    <row r="7" spans="1:7" ht="18.75" thickBot="1">
      <c r="A7" s="40"/>
      <c r="B7" s="93"/>
      <c r="C7" s="41"/>
      <c r="D7" s="42"/>
      <c r="E7" s="42"/>
      <c r="F7" s="94"/>
    </row>
    <row r="8" spans="1:7" ht="18.75" thickBot="1">
      <c r="A8" s="40" t="s">
        <v>3</v>
      </c>
      <c r="B8" s="93"/>
      <c r="C8" s="41"/>
      <c r="D8" s="200">
        <v>2</v>
      </c>
      <c r="E8" s="42"/>
      <c r="F8" s="94"/>
    </row>
    <row r="9" spans="1:7" ht="18.75" thickBot="1">
      <c r="A9" s="40" t="s">
        <v>54</v>
      </c>
      <c r="B9" s="93"/>
      <c r="C9" s="41"/>
      <c r="D9" s="100" t="s">
        <v>18</v>
      </c>
      <c r="E9" s="42"/>
      <c r="F9" s="94"/>
    </row>
    <row r="10" spans="1:7" ht="18.75" thickBot="1">
      <c r="A10" s="40" t="s">
        <v>52</v>
      </c>
      <c r="B10" s="93"/>
      <c r="C10" s="41"/>
      <c r="D10" s="101">
        <v>12</v>
      </c>
      <c r="E10" s="42"/>
      <c r="F10" s="94"/>
    </row>
    <row r="11" spans="1:7" ht="18">
      <c r="A11" s="40"/>
      <c r="B11" s="93"/>
      <c r="C11" s="41"/>
      <c r="D11" s="146"/>
      <c r="E11" s="144" t="s">
        <v>40</v>
      </c>
      <c r="F11" s="86" t="s">
        <v>35</v>
      </c>
    </row>
    <row r="12" spans="1:7" ht="18.75" thickBot="1">
      <c r="A12" s="40"/>
      <c r="B12" s="93"/>
      <c r="C12" s="41"/>
      <c r="D12" s="147" t="s">
        <v>34</v>
      </c>
      <c r="E12" s="145" t="s">
        <v>36</v>
      </c>
      <c r="F12" s="87" t="s">
        <v>30</v>
      </c>
    </row>
    <row r="13" spans="1:7" ht="18.75" thickBot="1">
      <c r="A13" s="40" t="s">
        <v>41</v>
      </c>
      <c r="B13" s="93"/>
      <c r="C13" s="41"/>
      <c r="D13" s="102">
        <f>LOOKUP(D5,Daten1M!A15:A136,Daten1M!F15:F136)</f>
        <v>17.521209654968683</v>
      </c>
      <c r="E13" s="88">
        <f>IF(D9="vorschüssig",B49,IF(D9="nachschüssig",B50,0))</f>
        <v>-0.46161041666666663</v>
      </c>
      <c r="F13" s="103">
        <f>D13+E13</f>
        <v>17.059599238302017</v>
      </c>
    </row>
    <row r="14" spans="1:7" ht="18.75" thickBot="1">
      <c r="A14" s="40"/>
      <c r="B14" s="93"/>
      <c r="C14" s="41"/>
      <c r="D14" s="41"/>
      <c r="E14" s="41"/>
      <c r="F14" s="153"/>
    </row>
    <row r="15" spans="1:7" ht="18.75" thickBot="1">
      <c r="A15" s="149" t="s">
        <v>50</v>
      </c>
      <c r="B15" s="150"/>
      <c r="C15" s="150"/>
      <c r="D15" s="148">
        <f>1-((D13-1)*(D8/100))</f>
        <v>0.66957580690062635</v>
      </c>
      <c r="E15" s="151" t="s">
        <v>51</v>
      </c>
      <c r="F15" s="152"/>
      <c r="G15" s="72"/>
    </row>
    <row r="16" spans="1:7" s="72" customFormat="1">
      <c r="A16" s="117"/>
      <c r="B16" s="117"/>
      <c r="C16" s="117"/>
      <c r="D16" s="121"/>
      <c r="E16" s="121"/>
      <c r="F16" s="121"/>
    </row>
    <row r="17" spans="1:6" s="72" customFormat="1">
      <c r="A17" s="117"/>
      <c r="B17" s="117"/>
      <c r="C17" s="117"/>
      <c r="D17" s="121"/>
      <c r="E17" s="121"/>
      <c r="F17" s="121"/>
    </row>
    <row r="18" spans="1:6" s="72" customFormat="1">
      <c r="A18" s="117"/>
      <c r="B18" s="117"/>
      <c r="C18" s="117"/>
      <c r="D18" s="121"/>
      <c r="E18" s="121"/>
      <c r="F18" s="121"/>
    </row>
    <row r="19" spans="1:6" s="72" customFormat="1">
      <c r="A19" s="117"/>
      <c r="B19" s="117"/>
      <c r="C19" s="117"/>
      <c r="D19" s="121"/>
      <c r="E19" s="121"/>
      <c r="F19" s="121"/>
    </row>
    <row r="20" spans="1:6" s="72" customFormat="1">
      <c r="A20" s="117"/>
      <c r="B20" s="117"/>
      <c r="C20" s="117"/>
      <c r="D20" s="121"/>
      <c r="E20" s="121"/>
      <c r="F20" s="121"/>
    </row>
    <row r="21" spans="1:6" s="72" customFormat="1">
      <c r="A21" s="117"/>
      <c r="B21" s="117"/>
      <c r="C21" s="117"/>
      <c r="D21" s="121"/>
      <c r="E21" s="121"/>
      <c r="F21" s="121"/>
    </row>
    <row r="22" spans="1:6" s="72" customFormat="1">
      <c r="A22" s="117"/>
      <c r="B22" s="117"/>
      <c r="C22" s="117"/>
      <c r="D22" s="121"/>
      <c r="E22" s="121"/>
      <c r="F22" s="121"/>
    </row>
    <row r="23" spans="1:6" s="72" customFormat="1">
      <c r="A23" s="117"/>
      <c r="B23" s="117"/>
      <c r="C23" s="117"/>
      <c r="D23" s="121"/>
      <c r="E23" s="121"/>
      <c r="F23" s="121"/>
    </row>
    <row r="24" spans="1:6" s="72" customFormat="1">
      <c r="A24" s="117"/>
      <c r="B24" s="117"/>
      <c r="C24" s="117"/>
      <c r="D24" s="121"/>
      <c r="E24" s="121"/>
      <c r="F24" s="121"/>
    </row>
    <row r="25" spans="1:6" s="72" customFormat="1">
      <c r="A25" s="117"/>
      <c r="B25" s="117"/>
      <c r="C25" s="117"/>
      <c r="D25" s="121"/>
      <c r="E25" s="121"/>
      <c r="F25" s="121"/>
    </row>
    <row r="26" spans="1:6" s="72" customFormat="1">
      <c r="A26" s="117"/>
      <c r="B26" s="117"/>
      <c r="C26" s="117"/>
      <c r="D26" s="121"/>
      <c r="E26" s="121"/>
      <c r="F26" s="121"/>
    </row>
    <row r="27" spans="1:6" s="72" customFormat="1">
      <c r="A27" s="117"/>
      <c r="B27" s="117"/>
      <c r="C27" s="117"/>
      <c r="D27" s="121"/>
      <c r="E27" s="121"/>
      <c r="F27" s="121"/>
    </row>
    <row r="28" spans="1:6" s="72" customFormat="1">
      <c r="A28" s="117"/>
      <c r="B28" s="117"/>
      <c r="C28" s="117"/>
      <c r="D28" s="121"/>
      <c r="E28" s="121"/>
      <c r="F28" s="121"/>
    </row>
    <row r="29" spans="1:6" s="72" customFormat="1">
      <c r="A29" s="117"/>
      <c r="B29" s="117"/>
      <c r="C29" s="117"/>
      <c r="D29" s="121"/>
      <c r="E29" s="121"/>
      <c r="F29" s="121"/>
    </row>
    <row r="30" spans="1:6" s="72" customFormat="1">
      <c r="A30" s="117"/>
      <c r="B30" s="117"/>
      <c r="C30" s="117"/>
      <c r="D30" s="121"/>
      <c r="E30" s="121"/>
      <c r="F30" s="121"/>
    </row>
    <row r="31" spans="1:6" s="72" customFormat="1">
      <c r="A31" s="117"/>
      <c r="B31" s="117"/>
      <c r="C31" s="117"/>
      <c r="D31" s="121"/>
      <c r="E31" s="121"/>
      <c r="F31" s="121"/>
    </row>
    <row r="32" spans="1:6" s="72" customFormat="1">
      <c r="A32" s="117"/>
      <c r="B32" s="117"/>
      <c r="C32" s="117"/>
      <c r="D32" s="121"/>
      <c r="E32" s="121"/>
      <c r="F32" s="121"/>
    </row>
    <row r="33" spans="1:6" s="72" customFormat="1">
      <c r="A33" s="117"/>
      <c r="B33" s="117"/>
      <c r="C33" s="117"/>
      <c r="D33" s="121"/>
      <c r="E33" s="121"/>
      <c r="F33" s="121"/>
    </row>
    <row r="34" spans="1:6" s="72" customFormat="1">
      <c r="A34" s="117"/>
      <c r="B34" s="117"/>
      <c r="C34" s="117"/>
      <c r="D34" s="121"/>
      <c r="E34" s="121"/>
      <c r="F34" s="121"/>
    </row>
    <row r="35" spans="1:6" s="72" customFormat="1">
      <c r="A35" s="117"/>
      <c r="B35" s="117"/>
      <c r="C35" s="117"/>
      <c r="D35" s="121"/>
      <c r="E35" s="121"/>
      <c r="F35" s="121"/>
    </row>
    <row r="36" spans="1:6" s="72" customFormat="1">
      <c r="A36" s="117"/>
      <c r="B36" s="117"/>
      <c r="C36" s="117"/>
      <c r="D36" s="121"/>
      <c r="E36" s="121"/>
      <c r="F36" s="121"/>
    </row>
    <row r="37" spans="1:6" s="72" customFormat="1">
      <c r="A37" s="117"/>
      <c r="B37" s="117"/>
      <c r="C37" s="117"/>
      <c r="D37" s="121"/>
      <c r="E37" s="121"/>
      <c r="F37" s="121"/>
    </row>
    <row r="38" spans="1:6" s="72" customFormat="1">
      <c r="A38" s="117"/>
      <c r="B38" s="117"/>
      <c r="C38" s="117"/>
      <c r="D38" s="121"/>
      <c r="E38" s="121"/>
      <c r="F38" s="121"/>
    </row>
    <row r="39" spans="1:6" s="72" customFormat="1">
      <c r="A39" s="117"/>
      <c r="B39" s="117"/>
      <c r="C39" s="117"/>
      <c r="D39" s="121"/>
      <c r="E39" s="121"/>
      <c r="F39" s="121"/>
    </row>
    <row r="40" spans="1:6" s="72" customFormat="1">
      <c r="A40" s="117"/>
      <c r="B40" s="117"/>
      <c r="C40" s="117"/>
      <c r="D40" s="121"/>
      <c r="E40" s="121"/>
      <c r="F40" s="121"/>
    </row>
    <row r="41" spans="1:6" s="72" customFormat="1">
      <c r="A41" s="117"/>
      <c r="B41" s="117"/>
      <c r="C41" s="117"/>
      <c r="D41" s="121"/>
      <c r="E41" s="121"/>
      <c r="F41" s="121"/>
    </row>
    <row r="42" spans="1:6" s="72" customFormat="1">
      <c r="A42" s="117"/>
      <c r="B42" s="117"/>
      <c r="C42" s="117"/>
      <c r="D42" s="121"/>
      <c r="E42" s="121"/>
      <c r="F42" s="121"/>
    </row>
    <row r="43" spans="1:6" s="72" customFormat="1">
      <c r="A43" s="117"/>
      <c r="B43" s="117"/>
      <c r="C43" s="117"/>
      <c r="D43" s="121"/>
      <c r="E43" s="121"/>
      <c r="F43" s="121"/>
    </row>
    <row r="44" spans="1:6" s="72" customFormat="1">
      <c r="A44" s="117"/>
      <c r="B44" s="117"/>
      <c r="C44" s="117"/>
      <c r="D44" s="121"/>
      <c r="E44" s="121"/>
      <c r="F44" s="121"/>
    </row>
    <row r="45" spans="1:6" s="72" customFormat="1"/>
    <row r="46" spans="1:6" s="72" customFormat="1"/>
    <row r="47" spans="1:6" s="72" customFormat="1">
      <c r="A47" s="72" t="s">
        <v>52</v>
      </c>
      <c r="B47" s="72">
        <f>nachschüssig</f>
        <v>12</v>
      </c>
    </row>
    <row r="48" spans="1:6" s="72" customFormat="1">
      <c r="A48" s="72" t="s">
        <v>53</v>
      </c>
      <c r="B48" s="72">
        <f>D8</f>
        <v>2</v>
      </c>
      <c r="C48" s="72" t="s">
        <v>37</v>
      </c>
    </row>
    <row r="49" spans="1:14" s="72" customFormat="1">
      <c r="A49" s="117" t="s">
        <v>18</v>
      </c>
      <c r="B49" s="117">
        <f>(-1*((B47-1)/(2*B47)))-(((B47*B47-1)/(6*B47^2))*(B48/100))+(((B47^2-1)/(12*B47^2))*((B48/100)^2))</f>
        <v>-0.46161041666666663</v>
      </c>
      <c r="C49" s="117"/>
    </row>
    <row r="50" spans="1:14" s="72" customFormat="1" ht="22.5" customHeight="1">
      <c r="A50" s="72" t="s">
        <v>17</v>
      </c>
      <c r="B50" s="72">
        <f>(-1+((B47-1)/(2*B47)))-(((B47*B47-1)/(6*B47^2))*(B48/100))+(((B47^2-1)/(12*B47^2))*((B48/100)^2))</f>
        <v>-0.54494375000000006</v>
      </c>
    </row>
    <row r="51" spans="1:14" s="72" customFormat="1"/>
    <row r="52" spans="1:14" s="72" customFormat="1">
      <c r="F52" s="118"/>
    </row>
    <row r="53" spans="1:14" s="72" customFormat="1">
      <c r="D53" s="118"/>
      <c r="E53" s="118"/>
      <c r="F53" s="118"/>
    </row>
    <row r="54" spans="1:14">
      <c r="A54" s="72"/>
      <c r="B54" s="72"/>
      <c r="C54" s="72"/>
      <c r="D54" s="118"/>
      <c r="E54" s="118"/>
      <c r="F54" s="118"/>
    </row>
    <row r="55" spans="1:14">
      <c r="A55" s="72"/>
      <c r="B55" s="72"/>
      <c r="C55" s="72"/>
      <c r="D55" s="118"/>
      <c r="E55" s="118"/>
      <c r="F55" s="118"/>
    </row>
    <row r="58" spans="1:14">
      <c r="B58" s="117" t="s">
        <v>15</v>
      </c>
      <c r="C58" s="117">
        <v>1</v>
      </c>
    </row>
    <row r="59" spans="1:14">
      <c r="B59" s="117" t="s">
        <v>19</v>
      </c>
      <c r="C59" s="117">
        <v>2</v>
      </c>
    </row>
    <row r="60" spans="1:14">
      <c r="C60" s="117">
        <v>4</v>
      </c>
    </row>
    <row r="61" spans="1:14">
      <c r="C61" s="117">
        <v>12</v>
      </c>
    </row>
    <row r="63" spans="1:14">
      <c r="B63" s="118">
        <v>2</v>
      </c>
      <c r="C63" s="118">
        <v>2.5</v>
      </c>
      <c r="D63" s="118">
        <v>3</v>
      </c>
      <c r="E63" s="118">
        <v>3.5</v>
      </c>
      <c r="F63" s="118">
        <v>4</v>
      </c>
      <c r="G63" s="118">
        <v>4.5</v>
      </c>
      <c r="H63" s="118">
        <v>5</v>
      </c>
      <c r="I63" s="118">
        <v>5.5</v>
      </c>
      <c r="J63" s="118">
        <v>6</v>
      </c>
      <c r="K63" s="118">
        <v>7</v>
      </c>
      <c r="L63" s="118">
        <v>8</v>
      </c>
      <c r="M63" s="118">
        <v>9</v>
      </c>
      <c r="N63" s="119">
        <v>10</v>
      </c>
    </row>
    <row r="895" spans="6:11" ht="18.75" thickBot="1">
      <c r="F895" s="48"/>
      <c r="G895" s="96"/>
      <c r="H895" s="49"/>
      <c r="I895" s="97"/>
      <c r="J895" s="98"/>
      <c r="K895" s="99"/>
    </row>
    <row r="896" spans="6:11" ht="18">
      <c r="F896" s="71" t="s">
        <v>31</v>
      </c>
      <c r="G896" s="72"/>
      <c r="H896" s="73"/>
      <c r="I896" s="74" t="e">
        <f>LOOKUP(D6,Daten!A15:A136,Daten!L15:L136)</f>
        <v>#N/A</v>
      </c>
      <c r="J896" s="77"/>
      <c r="K896" s="84" t="e">
        <f>I896+E13</f>
        <v>#N/A</v>
      </c>
    </row>
    <row r="897" spans="6:11" ht="18">
      <c r="F897" s="73"/>
      <c r="G897" s="73"/>
      <c r="H897" s="73"/>
      <c r="I897" s="75"/>
      <c r="J897" s="77"/>
      <c r="K897" s="76"/>
    </row>
    <row r="898" spans="6:11" ht="18">
      <c r="F898" s="73"/>
      <c r="G898" s="73"/>
      <c r="H898" s="73"/>
      <c r="I898" s="75"/>
      <c r="J898" s="77"/>
      <c r="K898" s="76"/>
    </row>
    <row r="899" spans="6:11" ht="18">
      <c r="F899" s="122" t="s">
        <v>16</v>
      </c>
      <c r="G899" s="46">
        <f>LOOKUP(D5,Daten!N15:N127,Daten!U15:U127)</f>
        <v>15.165722600257611</v>
      </c>
      <c r="H899" s="73"/>
      <c r="I899" s="76"/>
      <c r="J899" s="77"/>
      <c r="K899" s="76"/>
    </row>
    <row r="900" spans="6:11" ht="18">
      <c r="F900" s="73" t="s">
        <v>29</v>
      </c>
      <c r="G900" s="46"/>
      <c r="H900" s="73"/>
      <c r="I900" s="76"/>
      <c r="J900" s="77"/>
      <c r="K900" s="76"/>
    </row>
    <row r="901" spans="6:11" ht="18">
      <c r="F901" s="73" t="s">
        <v>28</v>
      </c>
      <c r="G901" s="72"/>
      <c r="H901" s="73"/>
      <c r="I901" s="74" t="e">
        <f>D13+I896-G899</f>
        <v>#N/A</v>
      </c>
      <c r="J901" s="77"/>
      <c r="K901" s="74" t="e">
        <f>I901+E13</f>
        <v>#N/A</v>
      </c>
    </row>
    <row r="902" spans="6:11" ht="18">
      <c r="F902" s="73"/>
      <c r="G902" s="72"/>
      <c r="H902" s="73"/>
      <c r="I902" s="120"/>
      <c r="J902" s="120"/>
      <c r="K902" s="118"/>
    </row>
    <row r="903" spans="6:11" ht="18">
      <c r="F903" s="73"/>
      <c r="G903" s="72"/>
      <c r="H903" s="73"/>
      <c r="I903" s="120"/>
      <c r="J903" s="120"/>
      <c r="K903" s="118"/>
    </row>
  </sheetData>
  <sheetProtection password="851D" sheet="1" objects="1" scenarios="1"/>
  <dataConsolidate/>
  <customSheetViews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2:F2"/>
    <mergeCell ref="A3:F3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9</xdr:col>
                    <xdr:colOff>1190625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ColWidth="11.42578125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Mann!D5</f>
        <v>60</v>
      </c>
    </row>
    <row r="2" spans="1:21">
      <c r="A2" s="2" t="s">
        <v>7</v>
      </c>
      <c r="B2" s="2">
        <f>'2 Männer'!D6</f>
        <v>50</v>
      </c>
    </row>
    <row r="3" spans="1:21">
      <c r="A3" s="2" t="s">
        <v>14</v>
      </c>
      <c r="B3" s="2">
        <f>B1-B2</f>
        <v>10</v>
      </c>
    </row>
    <row r="5" spans="1:21">
      <c r="A5" s="2" t="s">
        <v>3</v>
      </c>
      <c r="B5" s="2">
        <f>Mann!D8</f>
        <v>2</v>
      </c>
    </row>
    <row r="10" spans="1:21" ht="13.5" thickBot="1"/>
    <row r="11" spans="1:21" ht="13.5" thickBot="1">
      <c r="B11" s="267" t="s">
        <v>1</v>
      </c>
      <c r="C11" s="267"/>
      <c r="D11" s="267"/>
      <c r="E11" s="267"/>
      <c r="F11" s="267"/>
      <c r="H11" s="268" t="s">
        <v>1</v>
      </c>
      <c r="I11" s="269"/>
      <c r="J11" s="269"/>
      <c r="K11" s="269"/>
      <c r="L11" s="270"/>
      <c r="M11" s="35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10</v>
      </c>
      <c r="P14" s="6">
        <f t="shared" ref="P14:P45" si="2">B14</f>
        <v>100000</v>
      </c>
      <c r="Q14" s="6">
        <f t="shared" ref="Q14:Q45" si="3">B14</f>
        <v>100000</v>
      </c>
      <c r="R14" s="5" t="e">
        <f t="shared" ref="R14:R45" si="4">LOOKUP(N14,$O$14:$O$136,$Q$14:$Q$136)</f>
        <v>#N/A</v>
      </c>
      <c r="T14" s="20" t="e">
        <f>SUM(S14:$S$136)</f>
        <v>#N/A</v>
      </c>
    </row>
    <row r="15" spans="1:21">
      <c r="A15" s="21">
        <v>1</v>
      </c>
      <c r="B15" s="22">
        <f>Absterbeordnung!B9</f>
        <v>99669.200557274686</v>
      </c>
      <c r="C15" s="15">
        <f t="shared" ref="C15:C46" si="5">1/(((1+($B$5/100))^A15))</f>
        <v>0.98039215686274506</v>
      </c>
      <c r="D15" s="14">
        <f t="shared" ref="D15:D46" si="6">B15*C15</f>
        <v>97714.902507132036</v>
      </c>
      <c r="E15" s="14">
        <f>SUM(D15:$D$127)</f>
        <v>3883568.7199147521</v>
      </c>
      <c r="F15" s="16">
        <f t="shared" ref="F15:F46" si="7">E15/D15</f>
        <v>39.743873455037189</v>
      </c>
      <c r="G15" s="5"/>
      <c r="H15" s="14">
        <f t="shared" si="0"/>
        <v>99669.200557274686</v>
      </c>
      <c r="I15" s="15">
        <f t="shared" ref="I15:I46" si="8">1/(((1+($B$5/100))^A15))</f>
        <v>0.98039215686274506</v>
      </c>
      <c r="J15" s="14">
        <f t="shared" ref="J15:J46" si="9">H15*I15</f>
        <v>97714.902507132036</v>
      </c>
      <c r="K15" s="14">
        <f>SUM($J15:J$127)</f>
        <v>3883568.7199147521</v>
      </c>
      <c r="L15" s="16">
        <f t="shared" ref="L15:L46" si="10">K15/J15</f>
        <v>39.743873455037189</v>
      </c>
      <c r="M15" s="16"/>
      <c r="N15" s="6">
        <v>1</v>
      </c>
      <c r="O15" s="6">
        <f t="shared" si="1"/>
        <v>11</v>
      </c>
      <c r="P15" s="6">
        <f t="shared" si="2"/>
        <v>99669.200557274686</v>
      </c>
      <c r="Q15" s="6">
        <f t="shared" si="3"/>
        <v>99669.200557274686</v>
      </c>
      <c r="R15" s="5" t="e">
        <f t="shared" si="4"/>
        <v>#N/A</v>
      </c>
      <c r="S15" s="5" t="e">
        <f t="shared" ref="S15:S46" si="11">P15*R15*I15</f>
        <v>#N/A</v>
      </c>
      <c r="T15" s="20" t="e">
        <f>SUM(S15:$S$136)</f>
        <v>#N/A</v>
      </c>
      <c r="U15" s="6" t="e">
        <f t="shared" ref="U15:U46" si="12">T15/S15</f>
        <v>#N/A</v>
      </c>
    </row>
    <row r="16" spans="1:21">
      <c r="A16" s="21">
        <v>2</v>
      </c>
      <c r="B16" s="22">
        <f>Absterbeordnung!B10</f>
        <v>99646.46460549788</v>
      </c>
      <c r="C16" s="15">
        <f t="shared" si="5"/>
        <v>0.96116878123798544</v>
      </c>
      <c r="D16" s="14">
        <f t="shared" si="6"/>
        <v>95777.070939540456</v>
      </c>
      <c r="E16" s="14">
        <f>SUM(D16:$D$127)</f>
        <v>3785853.8174076201</v>
      </c>
      <c r="F16" s="16">
        <f t="shared" si="7"/>
        <v>39.52776776601835</v>
      </c>
      <c r="G16" s="5"/>
      <c r="H16" s="14">
        <f t="shared" si="0"/>
        <v>99646.46460549788</v>
      </c>
      <c r="I16" s="15">
        <f t="shared" si="8"/>
        <v>0.96116878123798544</v>
      </c>
      <c r="J16" s="14">
        <f t="shared" si="9"/>
        <v>95777.070939540456</v>
      </c>
      <c r="K16" s="14">
        <f>SUM($J16:J$127)</f>
        <v>3785853.8174076201</v>
      </c>
      <c r="L16" s="16">
        <f t="shared" si="10"/>
        <v>39.52776776601835</v>
      </c>
      <c r="M16" s="16"/>
      <c r="N16" s="6">
        <v>2</v>
      </c>
      <c r="O16" s="6">
        <f t="shared" si="1"/>
        <v>12</v>
      </c>
      <c r="P16" s="6">
        <f t="shared" si="2"/>
        <v>99646.46460549788</v>
      </c>
      <c r="Q16" s="6">
        <f t="shared" si="3"/>
        <v>99646.46460549788</v>
      </c>
      <c r="R16" s="5" t="e">
        <f t="shared" si="4"/>
        <v>#N/A</v>
      </c>
      <c r="S16" s="5" t="e">
        <f t="shared" si="11"/>
        <v>#N/A</v>
      </c>
      <c r="T16" s="20" t="e">
        <f>SUM(S16:$S$136)</f>
        <v>#N/A</v>
      </c>
      <c r="U16" s="6" t="e">
        <f t="shared" si="12"/>
        <v>#N/A</v>
      </c>
    </row>
    <row r="17" spans="1:21">
      <c r="A17" s="21">
        <v>3</v>
      </c>
      <c r="B17" s="22">
        <f>Absterbeordnung!B11</f>
        <v>99634.222771107816</v>
      </c>
      <c r="C17" s="15">
        <f t="shared" si="5"/>
        <v>0.94232233454704462</v>
      </c>
      <c r="D17" s="14">
        <f t="shared" si="6"/>
        <v>93887.553402450634</v>
      </c>
      <c r="E17" s="14">
        <f>SUM(D17:$D$127)</f>
        <v>3690076.7464680793</v>
      </c>
      <c r="F17" s="16">
        <f t="shared" si="7"/>
        <v>39.303151618516473</v>
      </c>
      <c r="G17" s="5"/>
      <c r="H17" s="14">
        <f t="shared" si="0"/>
        <v>99634.222771107816</v>
      </c>
      <c r="I17" s="15">
        <f t="shared" si="8"/>
        <v>0.94232233454704462</v>
      </c>
      <c r="J17" s="14">
        <f t="shared" si="9"/>
        <v>93887.553402450634</v>
      </c>
      <c r="K17" s="14">
        <f>SUM($J17:J$127)</f>
        <v>3690076.7464680793</v>
      </c>
      <c r="L17" s="16">
        <f t="shared" si="10"/>
        <v>39.303151618516473</v>
      </c>
      <c r="M17" s="16"/>
      <c r="N17" s="6">
        <v>3</v>
      </c>
      <c r="O17" s="6">
        <f t="shared" si="1"/>
        <v>13</v>
      </c>
      <c r="P17" s="6">
        <f t="shared" si="2"/>
        <v>99634.222771107816</v>
      </c>
      <c r="Q17" s="6">
        <f t="shared" si="3"/>
        <v>99634.222771107816</v>
      </c>
      <c r="R17" s="5" t="e">
        <f t="shared" si="4"/>
        <v>#N/A</v>
      </c>
      <c r="S17" s="5" t="e">
        <f t="shared" si="11"/>
        <v>#N/A</v>
      </c>
      <c r="T17" s="20" t="e">
        <f>SUM(S17:$S$136)</f>
        <v>#N/A</v>
      </c>
      <c r="U17" s="6" t="e">
        <f t="shared" si="12"/>
        <v>#N/A</v>
      </c>
    </row>
    <row r="18" spans="1:21">
      <c r="A18" s="21">
        <v>4</v>
      </c>
      <c r="B18" s="22">
        <f>Absterbeordnung!B12</f>
        <v>99622.988183535417</v>
      </c>
      <c r="C18" s="15">
        <f t="shared" si="5"/>
        <v>0.9238454260265142</v>
      </c>
      <c r="D18" s="14">
        <f t="shared" si="6"/>
        <v>92036.241960452666</v>
      </c>
      <c r="E18" s="14">
        <f>SUM(D18:$D$127)</f>
        <v>3596189.1930656293</v>
      </c>
      <c r="F18" s="16">
        <f t="shared" si="7"/>
        <v>39.073620526693027</v>
      </c>
      <c r="G18" s="5"/>
      <c r="H18" s="14">
        <f t="shared" si="0"/>
        <v>99622.988183535417</v>
      </c>
      <c r="I18" s="15">
        <f t="shared" si="8"/>
        <v>0.9238454260265142</v>
      </c>
      <c r="J18" s="14">
        <f t="shared" si="9"/>
        <v>92036.241960452666</v>
      </c>
      <c r="K18" s="14">
        <f>SUM($J18:J$127)</f>
        <v>3596189.1930656293</v>
      </c>
      <c r="L18" s="16">
        <f t="shared" si="10"/>
        <v>39.073620526693027</v>
      </c>
      <c r="M18" s="16"/>
      <c r="N18" s="6">
        <v>4</v>
      </c>
      <c r="O18" s="6">
        <f t="shared" si="1"/>
        <v>14</v>
      </c>
      <c r="P18" s="6">
        <f t="shared" si="2"/>
        <v>99622.988183535417</v>
      </c>
      <c r="Q18" s="6">
        <f t="shared" si="3"/>
        <v>99622.988183535417</v>
      </c>
      <c r="R18" s="5" t="e">
        <f t="shared" si="4"/>
        <v>#N/A</v>
      </c>
      <c r="S18" s="5" t="e">
        <f t="shared" si="11"/>
        <v>#N/A</v>
      </c>
      <c r="T18" s="20" t="e">
        <f>SUM(S18:$S$136)</f>
        <v>#N/A</v>
      </c>
      <c r="U18" s="6" t="e">
        <f t="shared" si="12"/>
        <v>#N/A</v>
      </c>
    </row>
    <row r="19" spans="1:21">
      <c r="A19" s="21">
        <v>5</v>
      </c>
      <c r="B19" s="22">
        <f>Absterbeordnung!B13</f>
        <v>99612.066232368175</v>
      </c>
      <c r="C19" s="15">
        <f t="shared" si="5"/>
        <v>0.90573080982991594</v>
      </c>
      <c r="D19" s="14">
        <f t="shared" si="6"/>
        <v>90221.71741747405</v>
      </c>
      <c r="E19" s="14">
        <f>SUM(D19:$D$127)</f>
        <v>3504152.9511051765</v>
      </c>
      <c r="F19" s="16">
        <f t="shared" si="7"/>
        <v>38.839351005598303</v>
      </c>
      <c r="G19" s="5"/>
      <c r="H19" s="14">
        <f t="shared" si="0"/>
        <v>99612.066232368175</v>
      </c>
      <c r="I19" s="15">
        <f t="shared" si="8"/>
        <v>0.90573080982991594</v>
      </c>
      <c r="J19" s="14">
        <f t="shared" si="9"/>
        <v>90221.71741747405</v>
      </c>
      <c r="K19" s="14">
        <f>SUM($J19:J$127)</f>
        <v>3504152.9511051765</v>
      </c>
      <c r="L19" s="16">
        <f t="shared" si="10"/>
        <v>38.839351005598303</v>
      </c>
      <c r="M19" s="16"/>
      <c r="N19" s="6">
        <v>5</v>
      </c>
      <c r="O19" s="6">
        <f t="shared" si="1"/>
        <v>15</v>
      </c>
      <c r="P19" s="6">
        <f t="shared" si="2"/>
        <v>99612.066232368175</v>
      </c>
      <c r="Q19" s="6">
        <f t="shared" si="3"/>
        <v>99612.066232368175</v>
      </c>
      <c r="R19" s="5" t="e">
        <f t="shared" si="4"/>
        <v>#N/A</v>
      </c>
      <c r="S19" s="5" t="e">
        <f t="shared" si="11"/>
        <v>#N/A</v>
      </c>
      <c r="T19" s="20" t="e">
        <f>SUM(S19:$S$136)</f>
        <v>#N/A</v>
      </c>
      <c r="U19" s="6" t="e">
        <f t="shared" si="12"/>
        <v>#N/A</v>
      </c>
    </row>
    <row r="20" spans="1:21">
      <c r="A20" s="21">
        <v>6</v>
      </c>
      <c r="B20" s="22">
        <f>Absterbeordnung!B14</f>
        <v>99602.345254375032</v>
      </c>
      <c r="C20" s="15">
        <f t="shared" si="5"/>
        <v>0.88797138218619198</v>
      </c>
      <c r="D20" s="14">
        <f t="shared" si="6"/>
        <v>88444.032184513693</v>
      </c>
      <c r="E20" s="14">
        <f>SUM(D20:$D$127)</f>
        <v>3413931.2336877026</v>
      </c>
      <c r="F20" s="16">
        <f t="shared" si="7"/>
        <v>38.599904927055924</v>
      </c>
      <c r="G20" s="5"/>
      <c r="H20" s="14">
        <f t="shared" si="0"/>
        <v>99602.345254375032</v>
      </c>
      <c r="I20" s="15">
        <f t="shared" si="8"/>
        <v>0.88797138218619198</v>
      </c>
      <c r="J20" s="14">
        <f t="shared" si="9"/>
        <v>88444.032184513693</v>
      </c>
      <c r="K20" s="14">
        <f>SUM($J20:J$127)</f>
        <v>3413931.2336877026</v>
      </c>
      <c r="L20" s="16">
        <f t="shared" si="10"/>
        <v>38.599904927055924</v>
      </c>
      <c r="M20" s="16"/>
      <c r="N20" s="6">
        <v>6</v>
      </c>
      <c r="O20" s="6">
        <f t="shared" si="1"/>
        <v>16</v>
      </c>
      <c r="P20" s="6">
        <f t="shared" si="2"/>
        <v>99602.345254375032</v>
      </c>
      <c r="Q20" s="6">
        <f t="shared" si="3"/>
        <v>99602.345254375032</v>
      </c>
      <c r="R20" s="5" t="e">
        <f t="shared" si="4"/>
        <v>#N/A</v>
      </c>
      <c r="S20" s="5" t="e">
        <f t="shared" si="11"/>
        <v>#N/A</v>
      </c>
      <c r="T20" s="20" t="e">
        <f>SUM(S20:$S$136)</f>
        <v>#N/A</v>
      </c>
      <c r="U20" s="6" t="e">
        <f t="shared" si="12"/>
        <v>#N/A</v>
      </c>
    </row>
    <row r="21" spans="1:21">
      <c r="A21" s="21">
        <v>7</v>
      </c>
      <c r="B21" s="22">
        <f>Absterbeordnung!B15</f>
        <v>99593.934178585361</v>
      </c>
      <c r="C21" s="15">
        <f t="shared" si="5"/>
        <v>0.87056017861391388</v>
      </c>
      <c r="D21" s="14">
        <f t="shared" si="6"/>
        <v>86702.513127371654</v>
      </c>
      <c r="E21" s="14">
        <f>SUM(D21:$D$127)</f>
        <v>3325487.2015031893</v>
      </c>
      <c r="F21" s="16">
        <f t="shared" si="7"/>
        <v>38.355141985536584</v>
      </c>
      <c r="G21" s="5"/>
      <c r="H21" s="14">
        <f t="shared" si="0"/>
        <v>99593.934178585361</v>
      </c>
      <c r="I21" s="15">
        <f t="shared" si="8"/>
        <v>0.87056017861391388</v>
      </c>
      <c r="J21" s="14">
        <f t="shared" si="9"/>
        <v>86702.513127371654</v>
      </c>
      <c r="K21" s="14">
        <f>SUM($J21:J$127)</f>
        <v>3325487.2015031893</v>
      </c>
      <c r="L21" s="16">
        <f t="shared" si="10"/>
        <v>38.355141985536584</v>
      </c>
      <c r="M21" s="16"/>
      <c r="N21" s="6">
        <v>7</v>
      </c>
      <c r="O21" s="6">
        <f t="shared" si="1"/>
        <v>17</v>
      </c>
      <c r="P21" s="6">
        <f t="shared" si="2"/>
        <v>99593.934178585361</v>
      </c>
      <c r="Q21" s="6">
        <f t="shared" si="3"/>
        <v>99593.934178585361</v>
      </c>
      <c r="R21" s="5" t="e">
        <f t="shared" si="4"/>
        <v>#N/A</v>
      </c>
      <c r="S21" s="5" t="e">
        <f t="shared" si="11"/>
        <v>#N/A</v>
      </c>
      <c r="T21" s="20" t="e">
        <f>SUM(S21:$S$136)</f>
        <v>#N/A</v>
      </c>
      <c r="U21" s="6" t="e">
        <f t="shared" si="12"/>
        <v>#N/A</v>
      </c>
    </row>
    <row r="22" spans="1:21">
      <c r="A22" s="21">
        <v>8</v>
      </c>
      <c r="B22" s="22">
        <f>Absterbeordnung!B16</f>
        <v>99585.280454700405</v>
      </c>
      <c r="C22" s="15">
        <f t="shared" si="5"/>
        <v>0.85349037119011162</v>
      </c>
      <c r="D22" s="14">
        <f t="shared" si="6"/>
        <v>84995.077980353613</v>
      </c>
      <c r="E22" s="14">
        <f>SUM(D22:$D$127)</f>
        <v>3238784.6883758167</v>
      </c>
      <c r="F22" s="16">
        <f t="shared" si="7"/>
        <v>38.105555819649382</v>
      </c>
      <c r="G22" s="5"/>
      <c r="H22" s="14">
        <f t="shared" si="0"/>
        <v>99585.280454700405</v>
      </c>
      <c r="I22" s="15">
        <f t="shared" si="8"/>
        <v>0.85349037119011162</v>
      </c>
      <c r="J22" s="14">
        <f t="shared" si="9"/>
        <v>84995.077980353613</v>
      </c>
      <c r="K22" s="14">
        <f>SUM($J22:J$127)</f>
        <v>3238784.6883758167</v>
      </c>
      <c r="L22" s="16">
        <f t="shared" si="10"/>
        <v>38.105555819649382</v>
      </c>
      <c r="M22" s="16"/>
      <c r="N22" s="6">
        <v>8</v>
      </c>
      <c r="O22" s="6">
        <f t="shared" si="1"/>
        <v>18</v>
      </c>
      <c r="P22" s="6">
        <f t="shared" si="2"/>
        <v>99585.280454700405</v>
      </c>
      <c r="Q22" s="6">
        <f t="shared" si="3"/>
        <v>99585.280454700405</v>
      </c>
      <c r="R22" s="5" t="e">
        <f t="shared" si="4"/>
        <v>#N/A</v>
      </c>
      <c r="S22" s="5" t="e">
        <f t="shared" si="11"/>
        <v>#N/A</v>
      </c>
      <c r="T22" s="20" t="e">
        <f>SUM(S22:$S$136)</f>
        <v>#N/A</v>
      </c>
      <c r="U22" s="6" t="e">
        <f t="shared" si="12"/>
        <v>#N/A</v>
      </c>
    </row>
    <row r="23" spans="1:21">
      <c r="A23" s="21">
        <v>9</v>
      </c>
      <c r="B23" s="22">
        <f>Absterbeordnung!B17</f>
        <v>99578.550706765353</v>
      </c>
      <c r="C23" s="15">
        <f t="shared" si="5"/>
        <v>0.83675526587265847</v>
      </c>
      <c r="D23" s="14">
        <f t="shared" si="6"/>
        <v>83322.876671853446</v>
      </c>
      <c r="E23" s="14">
        <f>SUM(D23:$D$127)</f>
        <v>3153789.6103954641</v>
      </c>
      <c r="F23" s="16">
        <f t="shared" si="7"/>
        <v>37.850224768593684</v>
      </c>
      <c r="G23" s="5"/>
      <c r="H23" s="14">
        <f t="shared" si="0"/>
        <v>99578.550706765353</v>
      </c>
      <c r="I23" s="15">
        <f t="shared" si="8"/>
        <v>0.83675526587265847</v>
      </c>
      <c r="J23" s="14">
        <f t="shared" si="9"/>
        <v>83322.876671853446</v>
      </c>
      <c r="K23" s="14">
        <f>SUM($J23:J$127)</f>
        <v>3153789.6103954641</v>
      </c>
      <c r="L23" s="16">
        <f t="shared" si="10"/>
        <v>37.850224768593684</v>
      </c>
      <c r="M23" s="16"/>
      <c r="N23" s="6">
        <v>9</v>
      </c>
      <c r="O23" s="6">
        <f t="shared" si="1"/>
        <v>19</v>
      </c>
      <c r="P23" s="6">
        <f t="shared" si="2"/>
        <v>99578.550706765353</v>
      </c>
      <c r="Q23" s="6">
        <f t="shared" si="3"/>
        <v>99578.550706765353</v>
      </c>
      <c r="R23" s="5" t="e">
        <f t="shared" si="4"/>
        <v>#N/A</v>
      </c>
      <c r="S23" s="5" t="e">
        <f t="shared" si="11"/>
        <v>#N/A</v>
      </c>
      <c r="T23" s="20" t="e">
        <f>SUM(S23:$S$136)</f>
        <v>#N/A</v>
      </c>
      <c r="U23" s="6" t="e">
        <f t="shared" si="12"/>
        <v>#N/A</v>
      </c>
    </row>
    <row r="24" spans="1:21">
      <c r="A24" s="21">
        <v>10</v>
      </c>
      <c r="B24" s="22">
        <f>Absterbeordnung!B18</f>
        <v>99571.369718113201</v>
      </c>
      <c r="C24" s="15">
        <f t="shared" si="5"/>
        <v>0.82034829987515534</v>
      </c>
      <c r="D24" s="14">
        <f t="shared" si="6"/>
        <v>81683.203864494688</v>
      </c>
      <c r="E24" s="14">
        <f>SUM(D24:$D$127)</f>
        <v>3070466.7337236106</v>
      </c>
      <c r="F24" s="16">
        <f t="shared" si="7"/>
        <v>37.589940017745228</v>
      </c>
      <c r="G24" s="5"/>
      <c r="H24" s="14">
        <f t="shared" si="0"/>
        <v>99571.369718113201</v>
      </c>
      <c r="I24" s="15">
        <f t="shared" si="8"/>
        <v>0.82034829987515534</v>
      </c>
      <c r="J24" s="14">
        <f t="shared" si="9"/>
        <v>81683.203864494688</v>
      </c>
      <c r="K24" s="14">
        <f>SUM($J24:J$127)</f>
        <v>3070466.7337236106</v>
      </c>
      <c r="L24" s="16">
        <f t="shared" si="10"/>
        <v>37.589940017745228</v>
      </c>
      <c r="M24" s="16"/>
      <c r="N24" s="6">
        <v>10</v>
      </c>
      <c r="O24" s="6">
        <f t="shared" si="1"/>
        <v>20</v>
      </c>
      <c r="P24" s="6">
        <f t="shared" si="2"/>
        <v>99571.369718113201</v>
      </c>
      <c r="Q24" s="6">
        <f t="shared" si="3"/>
        <v>99571.369718113201</v>
      </c>
      <c r="R24" s="5">
        <f t="shared" si="4"/>
        <v>100000</v>
      </c>
      <c r="S24" s="5">
        <f t="shared" si="11"/>
        <v>8168320386.4494686</v>
      </c>
      <c r="T24" s="20">
        <f>SUM(S24:$S$136)</f>
        <v>298413280665.66913</v>
      </c>
      <c r="U24" s="6">
        <f t="shared" si="12"/>
        <v>36.533003916045061</v>
      </c>
    </row>
    <row r="25" spans="1:21">
      <c r="A25" s="21">
        <v>11</v>
      </c>
      <c r="B25" s="22">
        <f>Absterbeordnung!B19</f>
        <v>99564.825990262587</v>
      </c>
      <c r="C25" s="15">
        <f t="shared" si="5"/>
        <v>0.80426303909328967</v>
      </c>
      <c r="D25" s="14">
        <f t="shared" si="6"/>
        <v>80076.309537723137</v>
      </c>
      <c r="E25" s="14">
        <f>SUM(D25:$D$127)</f>
        <v>2988783.5298591154</v>
      </c>
      <c r="F25" s="16">
        <f t="shared" si="7"/>
        <v>37.324191725533126</v>
      </c>
      <c r="G25" s="5"/>
      <c r="H25" s="14">
        <f t="shared" si="0"/>
        <v>99564.825990262587</v>
      </c>
      <c r="I25" s="15">
        <f t="shared" si="8"/>
        <v>0.80426303909328967</v>
      </c>
      <c r="J25" s="14">
        <f t="shared" si="9"/>
        <v>80076.309537723137</v>
      </c>
      <c r="K25" s="14">
        <f>SUM($J25:J$127)</f>
        <v>2988783.5298591154</v>
      </c>
      <c r="L25" s="16">
        <f t="shared" si="10"/>
        <v>37.324191725533126</v>
      </c>
      <c r="M25" s="16"/>
      <c r="N25" s="6">
        <v>11</v>
      </c>
      <c r="O25" s="6">
        <f t="shared" si="1"/>
        <v>21</v>
      </c>
      <c r="P25" s="6">
        <f t="shared" si="2"/>
        <v>99564.825990262587</v>
      </c>
      <c r="Q25" s="6">
        <f t="shared" si="3"/>
        <v>99564.825990262587</v>
      </c>
      <c r="R25" s="5">
        <f t="shared" si="4"/>
        <v>99669.200557274686</v>
      </c>
      <c r="S25" s="5">
        <f t="shared" si="11"/>
        <v>7981141755.2017355</v>
      </c>
      <c r="T25" s="20">
        <f>SUM(S25:$S$136)</f>
        <v>290244960279.21967</v>
      </c>
      <c r="U25" s="6">
        <f t="shared" si="12"/>
        <v>36.366345716144131</v>
      </c>
    </row>
    <row r="26" spans="1:21">
      <c r="A26" s="21">
        <v>12</v>
      </c>
      <c r="B26" s="22">
        <f>Absterbeordnung!B20</f>
        <v>99558.327218286213</v>
      </c>
      <c r="C26" s="15">
        <f t="shared" si="5"/>
        <v>0.78849317558165644</v>
      </c>
      <c r="D26" s="14">
        <f t="shared" si="6"/>
        <v>78501.06158394416</v>
      </c>
      <c r="E26" s="14">
        <f>SUM(D26:$D$127)</f>
        <v>2908707.2203213926</v>
      </c>
      <c r="F26" s="16">
        <f t="shared" si="7"/>
        <v>37.053094080912544</v>
      </c>
      <c r="G26" s="5"/>
      <c r="H26" s="14">
        <f t="shared" si="0"/>
        <v>99558.327218286213</v>
      </c>
      <c r="I26" s="15">
        <f t="shared" si="8"/>
        <v>0.78849317558165644</v>
      </c>
      <c r="J26" s="14">
        <f t="shared" si="9"/>
        <v>78501.06158394416</v>
      </c>
      <c r="K26" s="14">
        <f>SUM($J26:J$127)</f>
        <v>2908707.2203213926</v>
      </c>
      <c r="L26" s="16">
        <f t="shared" si="10"/>
        <v>37.053094080912544</v>
      </c>
      <c r="M26" s="16"/>
      <c r="N26" s="6">
        <v>12</v>
      </c>
      <c r="O26" s="6">
        <f t="shared" si="1"/>
        <v>22</v>
      </c>
      <c r="P26" s="6">
        <f t="shared" si="2"/>
        <v>99558.327218286213</v>
      </c>
      <c r="Q26" s="6">
        <f t="shared" si="3"/>
        <v>99558.327218286213</v>
      </c>
      <c r="R26" s="5">
        <f t="shared" si="4"/>
        <v>99646.46460549788</v>
      </c>
      <c r="S26" s="5">
        <f t="shared" si="11"/>
        <v>7822353254.6185007</v>
      </c>
      <c r="T26" s="20">
        <f>SUM(S26:$S$136)</f>
        <v>282263818524.01794</v>
      </c>
      <c r="U26" s="6">
        <f t="shared" si="12"/>
        <v>36.08425870531515</v>
      </c>
    </row>
    <row r="27" spans="1:21">
      <c r="A27" s="21">
        <v>13</v>
      </c>
      <c r="B27" s="22">
        <f>Absterbeordnung!B21</f>
        <v>99550.10630538837</v>
      </c>
      <c r="C27" s="15">
        <f t="shared" si="5"/>
        <v>0.77303252508005538</v>
      </c>
      <c r="D27" s="14">
        <f t="shared" si="6"/>
        <v>76955.470049242314</v>
      </c>
      <c r="E27" s="14">
        <f>SUM(D27:$D$127)</f>
        <v>2830206.158737448</v>
      </c>
      <c r="F27" s="16">
        <f t="shared" si="7"/>
        <v>36.777192796385414</v>
      </c>
      <c r="G27" s="5"/>
      <c r="H27" s="14">
        <f t="shared" si="0"/>
        <v>99550.10630538837</v>
      </c>
      <c r="I27" s="15">
        <f t="shared" si="8"/>
        <v>0.77303252508005538</v>
      </c>
      <c r="J27" s="14">
        <f t="shared" si="9"/>
        <v>76955.470049242314</v>
      </c>
      <c r="K27" s="14">
        <f>SUM($J27:J$127)</f>
        <v>2830206.158737448</v>
      </c>
      <c r="L27" s="16">
        <f t="shared" si="10"/>
        <v>36.777192796385414</v>
      </c>
      <c r="M27" s="16"/>
      <c r="N27" s="6">
        <v>13</v>
      </c>
      <c r="O27" s="6">
        <f t="shared" si="1"/>
        <v>23</v>
      </c>
      <c r="P27" s="6">
        <f t="shared" si="2"/>
        <v>99550.10630538837</v>
      </c>
      <c r="Q27" s="6">
        <f t="shared" si="3"/>
        <v>99550.10630538837</v>
      </c>
      <c r="R27" s="5">
        <f t="shared" si="4"/>
        <v>99634.222771107816</v>
      </c>
      <c r="S27" s="5">
        <f t="shared" si="11"/>
        <v>7667398446.3415241</v>
      </c>
      <c r="T27" s="20">
        <f>SUM(S27:$S$136)</f>
        <v>274441465269.39948</v>
      </c>
      <c r="U27" s="6">
        <f t="shared" si="12"/>
        <v>35.793296408164153</v>
      </c>
    </row>
    <row r="28" spans="1:21">
      <c r="A28" s="21">
        <v>14</v>
      </c>
      <c r="B28" s="22">
        <f>Absterbeordnung!B22</f>
        <v>99540.479138808922</v>
      </c>
      <c r="C28" s="15">
        <f t="shared" si="5"/>
        <v>0.75787502458828948</v>
      </c>
      <c r="D28" s="14">
        <f t="shared" si="6"/>
        <v>75439.243074854923</v>
      </c>
      <c r="E28" s="14">
        <f>SUM(D28:$D$127)</f>
        <v>2753250.6886882056</v>
      </c>
      <c r="F28" s="16">
        <f t="shared" si="7"/>
        <v>36.496266087350321</v>
      </c>
      <c r="G28" s="5"/>
      <c r="H28" s="14">
        <f t="shared" si="0"/>
        <v>99540.479138808922</v>
      </c>
      <c r="I28" s="15">
        <f t="shared" si="8"/>
        <v>0.75787502458828948</v>
      </c>
      <c r="J28" s="14">
        <f t="shared" si="9"/>
        <v>75439.243074854923</v>
      </c>
      <c r="K28" s="14">
        <f>SUM($J28:J$127)</f>
        <v>2753250.6886882056</v>
      </c>
      <c r="L28" s="16">
        <f t="shared" si="10"/>
        <v>36.496266087350321</v>
      </c>
      <c r="M28" s="16"/>
      <c r="N28" s="6">
        <v>14</v>
      </c>
      <c r="O28" s="6">
        <f t="shared" si="1"/>
        <v>24</v>
      </c>
      <c r="P28" s="6">
        <f t="shared" si="2"/>
        <v>99540.479138808922</v>
      </c>
      <c r="Q28" s="6">
        <f t="shared" si="3"/>
        <v>99540.479138808922</v>
      </c>
      <c r="R28" s="5">
        <f t="shared" si="4"/>
        <v>99622.988183535417</v>
      </c>
      <c r="S28" s="5">
        <f t="shared" si="11"/>
        <v>7515482821.4211283</v>
      </c>
      <c r="T28" s="20">
        <f>SUM(S28:$S$136)</f>
        <v>266774066823.05795</v>
      </c>
      <c r="U28" s="6">
        <f t="shared" si="12"/>
        <v>35.496597246244882</v>
      </c>
    </row>
    <row r="29" spans="1:21">
      <c r="A29" s="21">
        <v>15</v>
      </c>
      <c r="B29" s="22">
        <f>Absterbeordnung!B23</f>
        <v>99528.684323504654</v>
      </c>
      <c r="C29" s="15">
        <f t="shared" si="5"/>
        <v>0.74301472998851925</v>
      </c>
      <c r="D29" s="14">
        <f t="shared" si="6"/>
        <v>73951.278508741379</v>
      </c>
      <c r="E29" s="14">
        <f>SUM(D29:$D$127)</f>
        <v>2677811.4456133507</v>
      </c>
      <c r="F29" s="16">
        <f t="shared" si="7"/>
        <v>36.21048208513151</v>
      </c>
      <c r="G29" s="5"/>
      <c r="H29" s="14">
        <f t="shared" si="0"/>
        <v>99528.684323504654</v>
      </c>
      <c r="I29" s="15">
        <f t="shared" si="8"/>
        <v>0.74301472998851925</v>
      </c>
      <c r="J29" s="14">
        <f t="shared" si="9"/>
        <v>73951.278508741379</v>
      </c>
      <c r="K29" s="14">
        <f>SUM($J29:J$127)</f>
        <v>2677811.4456133507</v>
      </c>
      <c r="L29" s="16">
        <f t="shared" si="10"/>
        <v>36.21048208513151</v>
      </c>
      <c r="M29" s="16"/>
      <c r="N29" s="6">
        <v>15</v>
      </c>
      <c r="O29" s="6">
        <f t="shared" si="1"/>
        <v>25</v>
      </c>
      <c r="P29" s="6">
        <f t="shared" si="2"/>
        <v>99528.684323504654</v>
      </c>
      <c r="Q29" s="6">
        <f t="shared" si="3"/>
        <v>99528.684323504654</v>
      </c>
      <c r="R29" s="5">
        <f t="shared" si="4"/>
        <v>99612.066232368175</v>
      </c>
      <c r="S29" s="5">
        <f t="shared" si="11"/>
        <v>7366439652.7810526</v>
      </c>
      <c r="T29" s="20">
        <f>SUM(S29:$S$136)</f>
        <v>259258584001.63678</v>
      </c>
      <c r="U29" s="6">
        <f t="shared" si="12"/>
        <v>35.194557509713512</v>
      </c>
    </row>
    <row r="30" spans="1:21">
      <c r="A30" s="21">
        <v>16</v>
      </c>
      <c r="B30" s="22">
        <f>Absterbeordnung!B24</f>
        <v>99513.544918603453</v>
      </c>
      <c r="C30" s="15">
        <f t="shared" si="5"/>
        <v>0.72844581371423445</v>
      </c>
      <c r="D30" s="14">
        <f t="shared" si="6"/>
        <v>72490.225203820111</v>
      </c>
      <c r="E30" s="14">
        <f>SUM(D30:$D$127)</f>
        <v>2603860.1671046093</v>
      </c>
      <c r="F30" s="16">
        <f t="shared" si="7"/>
        <v>35.920155576608558</v>
      </c>
      <c r="G30" s="5"/>
      <c r="H30" s="14">
        <f t="shared" si="0"/>
        <v>99513.544918603453</v>
      </c>
      <c r="I30" s="15">
        <f t="shared" si="8"/>
        <v>0.72844581371423445</v>
      </c>
      <c r="J30" s="14">
        <f t="shared" si="9"/>
        <v>72490.225203820111</v>
      </c>
      <c r="K30" s="14">
        <f>SUM($J30:J$127)</f>
        <v>2603860.1671046093</v>
      </c>
      <c r="L30" s="16">
        <f t="shared" si="10"/>
        <v>35.920155576608558</v>
      </c>
      <c r="M30" s="16"/>
      <c r="N30" s="6">
        <v>16</v>
      </c>
      <c r="O30" s="6">
        <f t="shared" si="1"/>
        <v>26</v>
      </c>
      <c r="P30" s="6">
        <f t="shared" si="2"/>
        <v>99513.544918603453</v>
      </c>
      <c r="Q30" s="6">
        <f t="shared" si="3"/>
        <v>99513.544918603453</v>
      </c>
      <c r="R30" s="5">
        <f t="shared" si="4"/>
        <v>99602.345254375032</v>
      </c>
      <c r="S30" s="5">
        <f t="shared" si="11"/>
        <v>7220196438.3182898</v>
      </c>
      <c r="T30" s="20">
        <f>SUM(S30:$S$136)</f>
        <v>251892144348.85574</v>
      </c>
      <c r="U30" s="6">
        <f t="shared" si="12"/>
        <v>34.887159442371882</v>
      </c>
    </row>
    <row r="31" spans="1:21">
      <c r="A31" s="21">
        <v>17</v>
      </c>
      <c r="B31" s="22">
        <f>Absterbeordnung!B25</f>
        <v>99491.665814144115</v>
      </c>
      <c r="C31" s="15">
        <f t="shared" si="5"/>
        <v>0.7141625624649357</v>
      </c>
      <c r="D31" s="14">
        <f t="shared" si="6"/>
        <v>71053.223001734208</v>
      </c>
      <c r="E31" s="14">
        <f>SUM(D31:$D$127)</f>
        <v>2531369.9419007893</v>
      </c>
      <c r="F31" s="16">
        <f t="shared" si="7"/>
        <v>35.626391526799644</v>
      </c>
      <c r="G31" s="5"/>
      <c r="H31" s="14">
        <f t="shared" si="0"/>
        <v>99491.665814144115</v>
      </c>
      <c r="I31" s="15">
        <f t="shared" si="8"/>
        <v>0.7141625624649357</v>
      </c>
      <c r="J31" s="14">
        <f t="shared" si="9"/>
        <v>71053.223001734208</v>
      </c>
      <c r="K31" s="14">
        <f>SUM($J31:J$127)</f>
        <v>2531369.9419007893</v>
      </c>
      <c r="L31" s="16">
        <f t="shared" si="10"/>
        <v>35.626391526799644</v>
      </c>
      <c r="M31" s="16"/>
      <c r="N31" s="6">
        <v>17</v>
      </c>
      <c r="O31" s="6">
        <f t="shared" si="1"/>
        <v>27</v>
      </c>
      <c r="P31" s="6">
        <f t="shared" si="2"/>
        <v>99491.665814144115</v>
      </c>
      <c r="Q31" s="6">
        <f t="shared" si="3"/>
        <v>99491.665814144115</v>
      </c>
      <c r="R31" s="5">
        <f t="shared" si="4"/>
        <v>99593.934178585361</v>
      </c>
      <c r="S31" s="5">
        <f t="shared" si="11"/>
        <v>7076470014.8110638</v>
      </c>
      <c r="T31" s="20">
        <f>SUM(S31:$S$136)</f>
        <v>244671947910.53741</v>
      </c>
      <c r="U31" s="6">
        <f t="shared" si="12"/>
        <v>34.575423537221049</v>
      </c>
    </row>
    <row r="32" spans="1:21">
      <c r="A32" s="21">
        <v>18</v>
      </c>
      <c r="B32" s="22">
        <f>Absterbeordnung!B26</f>
        <v>99464.738840624676</v>
      </c>
      <c r="C32" s="15">
        <f t="shared" si="5"/>
        <v>0.7001593749656233</v>
      </c>
      <c r="D32" s="14">
        <f t="shared" si="6"/>
        <v>69641.169377770726</v>
      </c>
      <c r="E32" s="14">
        <f>SUM(D32:$D$127)</f>
        <v>2460316.7188990549</v>
      </c>
      <c r="F32" s="16">
        <f t="shared" si="7"/>
        <v>35.328480852367498</v>
      </c>
      <c r="G32" s="5"/>
      <c r="H32" s="14">
        <f t="shared" si="0"/>
        <v>99464.738840624676</v>
      </c>
      <c r="I32" s="15">
        <f t="shared" si="8"/>
        <v>0.7001593749656233</v>
      </c>
      <c r="J32" s="14">
        <f t="shared" si="9"/>
        <v>69641.169377770726</v>
      </c>
      <c r="K32" s="14">
        <f>SUM($J32:J$127)</f>
        <v>2460316.7188990549</v>
      </c>
      <c r="L32" s="16">
        <f t="shared" si="10"/>
        <v>35.328480852367498</v>
      </c>
      <c r="M32" s="16"/>
      <c r="N32" s="6">
        <v>18</v>
      </c>
      <c r="O32" s="6">
        <f t="shared" si="1"/>
        <v>28</v>
      </c>
      <c r="P32" s="6">
        <f t="shared" si="2"/>
        <v>99464.738840624676</v>
      </c>
      <c r="Q32" s="6">
        <f t="shared" si="3"/>
        <v>99464.738840624676</v>
      </c>
      <c r="R32" s="5">
        <f t="shared" si="4"/>
        <v>99585.280454700405</v>
      </c>
      <c r="S32" s="5">
        <f t="shared" si="11"/>
        <v>6935235383.6785917</v>
      </c>
      <c r="T32" s="20">
        <f>SUM(S32:$S$136)</f>
        <v>237595477895.72641</v>
      </c>
      <c r="U32" s="6">
        <f t="shared" si="12"/>
        <v>34.259180078427399</v>
      </c>
    </row>
    <row r="33" spans="1:21">
      <c r="A33" s="21">
        <v>19</v>
      </c>
      <c r="B33" s="22">
        <f>Absterbeordnung!B27</f>
        <v>99426.729633918017</v>
      </c>
      <c r="C33" s="15">
        <f t="shared" si="5"/>
        <v>0.68643075977021895</v>
      </c>
      <c r="D33" s="14">
        <f t="shared" si="6"/>
        <v>68249.565564078483</v>
      </c>
      <c r="E33" s="14">
        <f>SUM(D33:$D$127)</f>
        <v>2390675.5495212846</v>
      </c>
      <c r="F33" s="16">
        <f t="shared" si="7"/>
        <v>35.028436148457466</v>
      </c>
      <c r="G33" s="5"/>
      <c r="H33" s="14">
        <f t="shared" si="0"/>
        <v>99426.729633918017</v>
      </c>
      <c r="I33" s="15">
        <f t="shared" si="8"/>
        <v>0.68643075977021895</v>
      </c>
      <c r="J33" s="14">
        <f t="shared" si="9"/>
        <v>68249.565564078483</v>
      </c>
      <c r="K33" s="14">
        <f>SUM($J33:J$127)</f>
        <v>2390675.5495212846</v>
      </c>
      <c r="L33" s="16">
        <f t="shared" si="10"/>
        <v>35.028436148457466</v>
      </c>
      <c r="M33" s="16"/>
      <c r="N33" s="6">
        <v>19</v>
      </c>
      <c r="O33" s="6">
        <f t="shared" si="1"/>
        <v>29</v>
      </c>
      <c r="P33" s="6">
        <f t="shared" si="2"/>
        <v>99426.729633918017</v>
      </c>
      <c r="Q33" s="6">
        <f t="shared" si="3"/>
        <v>99426.729633918017</v>
      </c>
      <c r="R33" s="5">
        <f t="shared" si="4"/>
        <v>99578.550706765353</v>
      </c>
      <c r="S33" s="5">
        <f t="shared" si="11"/>
        <v>6796192825.2372961</v>
      </c>
      <c r="T33" s="20">
        <f>SUM(S33:$S$136)</f>
        <v>230660242512.04779</v>
      </c>
      <c r="U33" s="6">
        <f t="shared" si="12"/>
        <v>33.939625970514463</v>
      </c>
    </row>
    <row r="34" spans="1:21">
      <c r="A34" s="21">
        <v>20</v>
      </c>
      <c r="B34" s="22">
        <f>Absterbeordnung!B28</f>
        <v>99384.243252286004</v>
      </c>
      <c r="C34" s="15">
        <f t="shared" si="5"/>
        <v>0.67297133310805779</v>
      </c>
      <c r="D34" s="14">
        <f t="shared" si="6"/>
        <v>66882.746671426416</v>
      </c>
      <c r="E34" s="14">
        <f>SUM(D34:$D$127)</f>
        <v>2322425.9839572064</v>
      </c>
      <c r="F34" s="16">
        <f t="shared" si="7"/>
        <v>34.723842837474123</v>
      </c>
      <c r="G34" s="5"/>
      <c r="H34" s="14">
        <f t="shared" si="0"/>
        <v>99384.243252286004</v>
      </c>
      <c r="I34" s="15">
        <f t="shared" si="8"/>
        <v>0.67297133310805779</v>
      </c>
      <c r="J34" s="14">
        <f t="shared" si="9"/>
        <v>66882.746671426416</v>
      </c>
      <c r="K34" s="14">
        <f>SUM($J34:J$127)</f>
        <v>2322425.9839572064</v>
      </c>
      <c r="L34" s="16">
        <f t="shared" si="10"/>
        <v>34.723842837474123</v>
      </c>
      <c r="M34" s="16"/>
      <c r="N34" s="6">
        <v>20</v>
      </c>
      <c r="O34" s="6">
        <f t="shared" si="1"/>
        <v>30</v>
      </c>
      <c r="P34" s="6">
        <f t="shared" si="2"/>
        <v>99384.243252286004</v>
      </c>
      <c r="Q34" s="6">
        <f t="shared" si="3"/>
        <v>99384.243252286004</v>
      </c>
      <c r="R34" s="5">
        <f t="shared" si="4"/>
        <v>99571.369718113201</v>
      </c>
      <c r="S34" s="5">
        <f t="shared" si="11"/>
        <v>6659606696.5835037</v>
      </c>
      <c r="T34" s="20">
        <f>SUM(S34:$S$136)</f>
        <v>223864049686.81049</v>
      </c>
      <c r="U34" s="6">
        <f t="shared" si="12"/>
        <v>33.615205805120098</v>
      </c>
    </row>
    <row r="35" spans="1:21">
      <c r="A35" s="21">
        <v>21</v>
      </c>
      <c r="B35" s="22">
        <f>Absterbeordnung!B29</f>
        <v>99343.732083564173</v>
      </c>
      <c r="C35" s="15">
        <f t="shared" si="5"/>
        <v>0.65977581677260566</v>
      </c>
      <c r="D35" s="14">
        <f t="shared" si="6"/>
        <v>65544.591976672469</v>
      </c>
      <c r="E35" s="14">
        <f>SUM(D35:$D$127)</f>
        <v>2255543.2372857807</v>
      </c>
      <c r="F35" s="16">
        <f t="shared" si="7"/>
        <v>34.412346911680153</v>
      </c>
      <c r="G35" s="5"/>
      <c r="H35" s="14">
        <f t="shared" si="0"/>
        <v>99343.732083564173</v>
      </c>
      <c r="I35" s="15">
        <f t="shared" si="8"/>
        <v>0.65977581677260566</v>
      </c>
      <c r="J35" s="14">
        <f t="shared" si="9"/>
        <v>65544.591976672469</v>
      </c>
      <c r="K35" s="14">
        <f>SUM($J35:J$127)</f>
        <v>2255543.2372857807</v>
      </c>
      <c r="L35" s="16">
        <f t="shared" si="10"/>
        <v>34.412346911680153</v>
      </c>
      <c r="M35" s="16"/>
      <c r="N35" s="6">
        <v>21</v>
      </c>
      <c r="O35" s="6">
        <f t="shared" si="1"/>
        <v>31</v>
      </c>
      <c r="P35" s="6">
        <f t="shared" si="2"/>
        <v>99343.732083564173</v>
      </c>
      <c r="Q35" s="6">
        <f t="shared" si="3"/>
        <v>99343.732083564173</v>
      </c>
      <c r="R35" s="5">
        <f t="shared" si="4"/>
        <v>99564.825990262587</v>
      </c>
      <c r="S35" s="5">
        <f t="shared" si="11"/>
        <v>6525935894.7601547</v>
      </c>
      <c r="T35" s="20">
        <f>SUM(S35:$S$136)</f>
        <v>217204442990.22699</v>
      </c>
      <c r="U35" s="6">
        <f t="shared" si="12"/>
        <v>33.283263349955085</v>
      </c>
    </row>
    <row r="36" spans="1:21">
      <c r="A36" s="21">
        <v>22</v>
      </c>
      <c r="B36" s="22">
        <f>Absterbeordnung!B30</f>
        <v>99303.766238512922</v>
      </c>
      <c r="C36" s="15">
        <f t="shared" si="5"/>
        <v>0.64683903605157411</v>
      </c>
      <c r="D36" s="14">
        <f t="shared" si="6"/>
        <v>64233.552430010546</v>
      </c>
      <c r="E36" s="14">
        <f>SUM(D36:$D$127)</f>
        <v>2189998.6453091083</v>
      </c>
      <c r="F36" s="16">
        <f t="shared" si="7"/>
        <v>34.094309943317405</v>
      </c>
      <c r="G36" s="5"/>
      <c r="H36" s="14">
        <f t="shared" si="0"/>
        <v>99303.766238512922</v>
      </c>
      <c r="I36" s="15">
        <f t="shared" si="8"/>
        <v>0.64683903605157411</v>
      </c>
      <c r="J36" s="14">
        <f t="shared" si="9"/>
        <v>64233.552430010546</v>
      </c>
      <c r="K36" s="14">
        <f>SUM($J36:J$127)</f>
        <v>2189998.6453091083</v>
      </c>
      <c r="L36" s="16">
        <f t="shared" si="10"/>
        <v>34.094309943317405</v>
      </c>
      <c r="M36" s="16"/>
      <c r="N36" s="6">
        <v>22</v>
      </c>
      <c r="O36" s="6">
        <f t="shared" si="1"/>
        <v>32</v>
      </c>
      <c r="P36" s="6">
        <f t="shared" si="2"/>
        <v>99303.766238512922</v>
      </c>
      <c r="Q36" s="6">
        <f t="shared" si="3"/>
        <v>99303.766238512922</v>
      </c>
      <c r="R36" s="5">
        <f t="shared" si="4"/>
        <v>99558.327218286213</v>
      </c>
      <c r="S36" s="5">
        <f t="shared" si="11"/>
        <v>6394985031.2199335</v>
      </c>
      <c r="T36" s="20">
        <f>SUM(S36:$S$136)</f>
        <v>210678507095.46683</v>
      </c>
      <c r="U36" s="6">
        <f t="shared" si="12"/>
        <v>32.944331545257256</v>
      </c>
    </row>
    <row r="37" spans="1:21">
      <c r="A37" s="21">
        <v>23</v>
      </c>
      <c r="B37" s="22">
        <f>Absterbeordnung!B31</f>
        <v>99263.599998312784</v>
      </c>
      <c r="C37" s="15">
        <f t="shared" si="5"/>
        <v>0.63415591769762181</v>
      </c>
      <c r="D37" s="14">
        <f t="shared" si="6"/>
        <v>62948.599350899691</v>
      </c>
      <c r="E37" s="14">
        <f>SUM(D37:$D$127)</f>
        <v>2125765.0928790979</v>
      </c>
      <c r="F37" s="16">
        <f t="shared" si="7"/>
        <v>33.76985532321801</v>
      </c>
      <c r="G37" s="5"/>
      <c r="H37" s="14">
        <f t="shared" si="0"/>
        <v>99263.599998312784</v>
      </c>
      <c r="I37" s="15">
        <f t="shared" si="8"/>
        <v>0.63415591769762181</v>
      </c>
      <c r="J37" s="14">
        <f t="shared" si="9"/>
        <v>62948.599350899691</v>
      </c>
      <c r="K37" s="14">
        <f>SUM($J37:J$127)</f>
        <v>2125765.0928790979</v>
      </c>
      <c r="L37" s="16">
        <f t="shared" si="10"/>
        <v>33.76985532321801</v>
      </c>
      <c r="M37" s="16"/>
      <c r="N37" s="6">
        <v>23</v>
      </c>
      <c r="O37" s="6">
        <f t="shared" si="1"/>
        <v>33</v>
      </c>
      <c r="P37" s="6">
        <f t="shared" si="2"/>
        <v>99263.599998312784</v>
      </c>
      <c r="Q37" s="6">
        <f t="shared" si="3"/>
        <v>99263.599998312784</v>
      </c>
      <c r="R37" s="5">
        <f t="shared" si="4"/>
        <v>99550.10630538837</v>
      </c>
      <c r="S37" s="5">
        <f t="shared" si="11"/>
        <v>6266539757.1573668</v>
      </c>
      <c r="T37" s="20">
        <f>SUM(S37:$S$136)</f>
        <v>204283522064.24692</v>
      </c>
      <c r="U37" s="6">
        <f t="shared" si="12"/>
        <v>32.599094553086211</v>
      </c>
    </row>
    <row r="38" spans="1:21">
      <c r="A38" s="21">
        <v>24</v>
      </c>
      <c r="B38" s="22">
        <f>Absterbeordnung!B32</f>
        <v>99222.608803402734</v>
      </c>
      <c r="C38" s="15">
        <f t="shared" si="5"/>
        <v>0.62172148793884485</v>
      </c>
      <c r="D38" s="14">
        <f t="shared" si="6"/>
        <v>61688.827982425471</v>
      </c>
      <c r="E38" s="14">
        <f>SUM(D38:$D$127)</f>
        <v>2062816.4935281966</v>
      </c>
      <c r="F38" s="16">
        <f t="shared" si="7"/>
        <v>33.439061188127489</v>
      </c>
      <c r="G38" s="5"/>
      <c r="H38" s="14">
        <f t="shared" si="0"/>
        <v>99222.608803402734</v>
      </c>
      <c r="I38" s="15">
        <f t="shared" si="8"/>
        <v>0.62172148793884485</v>
      </c>
      <c r="J38" s="14">
        <f t="shared" si="9"/>
        <v>61688.827982425471</v>
      </c>
      <c r="K38" s="14">
        <f>SUM($J38:J$127)</f>
        <v>2062816.4935281966</v>
      </c>
      <c r="L38" s="16">
        <f t="shared" si="10"/>
        <v>33.439061188127489</v>
      </c>
      <c r="M38" s="16"/>
      <c r="N38" s="6">
        <v>24</v>
      </c>
      <c r="O38" s="6">
        <f t="shared" si="1"/>
        <v>34</v>
      </c>
      <c r="P38" s="6">
        <f t="shared" si="2"/>
        <v>99222.608803402734</v>
      </c>
      <c r="Q38" s="6">
        <f t="shared" si="3"/>
        <v>99222.608803402734</v>
      </c>
      <c r="R38" s="5">
        <f t="shared" si="4"/>
        <v>99540.479138808922</v>
      </c>
      <c r="S38" s="5">
        <f t="shared" si="11"/>
        <v>6140535494.8821945</v>
      </c>
      <c r="T38" s="20">
        <f>SUM(S38:$S$136)</f>
        <v>198016982307.08957</v>
      </c>
      <c r="U38" s="6">
        <f t="shared" si="12"/>
        <v>32.247510412101036</v>
      </c>
    </row>
    <row r="39" spans="1:21">
      <c r="A39" s="21">
        <v>25</v>
      </c>
      <c r="B39" s="22">
        <f>Absterbeordnung!B33</f>
        <v>99178.515344435014</v>
      </c>
      <c r="C39" s="15">
        <f t="shared" si="5"/>
        <v>0.60953087052827937</v>
      </c>
      <c r="D39" s="14">
        <f t="shared" si="6"/>
        <v>60452.366795595786</v>
      </c>
      <c r="E39" s="14">
        <f>SUM(D39:$D$127)</f>
        <v>2001127.6655457714</v>
      </c>
      <c r="F39" s="16">
        <f t="shared" si="7"/>
        <v>33.102552829934233</v>
      </c>
      <c r="G39" s="5"/>
      <c r="H39" s="14">
        <f t="shared" si="0"/>
        <v>99178.515344435014</v>
      </c>
      <c r="I39" s="15">
        <f t="shared" si="8"/>
        <v>0.60953087052827937</v>
      </c>
      <c r="J39" s="14">
        <f t="shared" si="9"/>
        <v>60452.366795595786</v>
      </c>
      <c r="K39" s="14">
        <f>SUM($J39:J$127)</f>
        <v>2001127.6655457714</v>
      </c>
      <c r="L39" s="16">
        <f t="shared" si="10"/>
        <v>33.102552829934233</v>
      </c>
      <c r="M39" s="16"/>
      <c r="N39" s="6">
        <v>25</v>
      </c>
      <c r="O39" s="6">
        <f t="shared" si="1"/>
        <v>35</v>
      </c>
      <c r="P39" s="6">
        <f t="shared" si="2"/>
        <v>99178.515344435014</v>
      </c>
      <c r="Q39" s="6">
        <f t="shared" si="3"/>
        <v>99178.515344435014</v>
      </c>
      <c r="R39" s="5">
        <f t="shared" si="4"/>
        <v>99528.684323504654</v>
      </c>
      <c r="S39" s="5">
        <f t="shared" si="11"/>
        <v>6016744531.407568</v>
      </c>
      <c r="T39" s="20">
        <f>SUM(S39:$S$136)</f>
        <v>191876446812.20734</v>
      </c>
      <c r="U39" s="6">
        <f t="shared" si="12"/>
        <v>31.890409474859226</v>
      </c>
    </row>
    <row r="40" spans="1:21">
      <c r="A40" s="21">
        <v>26</v>
      </c>
      <c r="B40" s="22">
        <f>Absterbeordnung!B34</f>
        <v>99135.922737672634</v>
      </c>
      <c r="C40" s="15">
        <f t="shared" si="5"/>
        <v>0.59757928483164635</v>
      </c>
      <c r="D40" s="14">
        <f t="shared" si="6"/>
        <v>59241.573810703761</v>
      </c>
      <c r="E40" s="14">
        <f>SUM(D40:$D$127)</f>
        <v>1940675.2987501752</v>
      </c>
      <c r="F40" s="16">
        <f t="shared" si="7"/>
        <v>32.758672228244116</v>
      </c>
      <c r="G40" s="5"/>
      <c r="H40" s="14">
        <f t="shared" si="0"/>
        <v>99135.922737672634</v>
      </c>
      <c r="I40" s="15">
        <f t="shared" si="8"/>
        <v>0.59757928483164635</v>
      </c>
      <c r="J40" s="14">
        <f t="shared" si="9"/>
        <v>59241.573810703761</v>
      </c>
      <c r="K40" s="14">
        <f>SUM($J40:J$127)</f>
        <v>1940675.2987501752</v>
      </c>
      <c r="L40" s="16">
        <f t="shared" si="10"/>
        <v>32.758672228244116</v>
      </c>
      <c r="M40" s="16"/>
      <c r="N40" s="6">
        <v>26</v>
      </c>
      <c r="O40" s="6">
        <f t="shared" si="1"/>
        <v>36</v>
      </c>
      <c r="P40" s="6">
        <f t="shared" si="2"/>
        <v>99135.922737672634</v>
      </c>
      <c r="Q40" s="6">
        <f t="shared" si="3"/>
        <v>99135.922737672634</v>
      </c>
      <c r="R40" s="5">
        <f t="shared" si="4"/>
        <v>99513.544918603453</v>
      </c>
      <c r="S40" s="5">
        <f t="shared" si="11"/>
        <v>5895339016.4602308</v>
      </c>
      <c r="T40" s="20">
        <f>SUM(S40:$S$136)</f>
        <v>185859702280.79977</v>
      </c>
      <c r="U40" s="6">
        <f t="shared" si="12"/>
        <v>31.526550341187416</v>
      </c>
    </row>
    <row r="41" spans="1:21">
      <c r="A41" s="21">
        <v>27</v>
      </c>
      <c r="B41" s="22">
        <f>Absterbeordnung!B35</f>
        <v>99091.3120857912</v>
      </c>
      <c r="C41" s="15">
        <f t="shared" si="5"/>
        <v>0.58586204395259456</v>
      </c>
      <c r="D41" s="14">
        <f t="shared" si="6"/>
        <v>58053.838636526067</v>
      </c>
      <c r="E41" s="14">
        <f>SUM(D41:$D$127)</f>
        <v>1881433.7249394716</v>
      </c>
      <c r="F41" s="16">
        <f t="shared" si="7"/>
        <v>32.408429298174248</v>
      </c>
      <c r="G41" s="5"/>
      <c r="H41" s="14">
        <f t="shared" si="0"/>
        <v>99091.3120857912</v>
      </c>
      <c r="I41" s="15">
        <f t="shared" si="8"/>
        <v>0.58586204395259456</v>
      </c>
      <c r="J41" s="14">
        <f t="shared" si="9"/>
        <v>58053.838636526067</v>
      </c>
      <c r="K41" s="14">
        <f>SUM($J41:J$127)</f>
        <v>1881433.7249394716</v>
      </c>
      <c r="L41" s="16">
        <f t="shared" si="10"/>
        <v>32.408429298174248</v>
      </c>
      <c r="M41" s="16"/>
      <c r="N41" s="6">
        <v>27</v>
      </c>
      <c r="O41" s="6">
        <f t="shared" si="1"/>
        <v>37</v>
      </c>
      <c r="P41" s="6">
        <f t="shared" si="2"/>
        <v>99091.3120857912</v>
      </c>
      <c r="Q41" s="6">
        <f t="shared" si="3"/>
        <v>99091.3120857912</v>
      </c>
      <c r="R41" s="5">
        <f t="shared" si="4"/>
        <v>99491.665814144115</v>
      </c>
      <c r="S41" s="5">
        <f t="shared" si="11"/>
        <v>5775873112.8534994</v>
      </c>
      <c r="T41" s="20">
        <f>SUM(S41:$S$136)</f>
        <v>179964363264.33951</v>
      </c>
      <c r="U41" s="6">
        <f t="shared" si="12"/>
        <v>31.157949585812545</v>
      </c>
    </row>
    <row r="42" spans="1:21">
      <c r="A42" s="21">
        <v>28</v>
      </c>
      <c r="B42" s="22">
        <f>Absterbeordnung!B36</f>
        <v>99046.534910263901</v>
      </c>
      <c r="C42" s="15">
        <f t="shared" si="5"/>
        <v>0.57437455289470041</v>
      </c>
      <c r="D42" s="14">
        <f t="shared" si="6"/>
        <v>56889.809204852165</v>
      </c>
      <c r="E42" s="14">
        <f>SUM(D42:$D$127)</f>
        <v>1823379.8863029452</v>
      </c>
      <c r="F42" s="16">
        <f t="shared" si="7"/>
        <v>32.051081059829393</v>
      </c>
      <c r="G42" s="5"/>
      <c r="H42" s="14">
        <f t="shared" si="0"/>
        <v>99046.534910263901</v>
      </c>
      <c r="I42" s="15">
        <f t="shared" si="8"/>
        <v>0.57437455289470041</v>
      </c>
      <c r="J42" s="14">
        <f t="shared" si="9"/>
        <v>56889.809204852165</v>
      </c>
      <c r="K42" s="14">
        <f>SUM($J42:J$127)</f>
        <v>1823379.8863029452</v>
      </c>
      <c r="L42" s="16">
        <f t="shared" si="10"/>
        <v>32.051081059829393</v>
      </c>
      <c r="M42" s="16"/>
      <c r="N42" s="6">
        <v>28</v>
      </c>
      <c r="O42" s="6">
        <f t="shared" si="1"/>
        <v>38</v>
      </c>
      <c r="P42" s="6">
        <f t="shared" si="2"/>
        <v>99046.534910263901</v>
      </c>
      <c r="Q42" s="6">
        <f t="shared" si="3"/>
        <v>99046.534910263901</v>
      </c>
      <c r="R42" s="5">
        <f t="shared" si="4"/>
        <v>99464.738840624676</v>
      </c>
      <c r="S42" s="5">
        <f t="shared" si="11"/>
        <v>5658530015.2535858</v>
      </c>
      <c r="T42" s="20">
        <f>SUM(S42:$S$136)</f>
        <v>174188490151.48599</v>
      </c>
      <c r="U42" s="6">
        <f t="shared" si="12"/>
        <v>30.783346501994259</v>
      </c>
    </row>
    <row r="43" spans="1:21">
      <c r="A43" s="21">
        <v>29</v>
      </c>
      <c r="B43" s="22">
        <f>Absterbeordnung!B37</f>
        <v>98999.57046268112</v>
      </c>
      <c r="C43" s="15">
        <f t="shared" si="5"/>
        <v>0.56311230675951029</v>
      </c>
      <c r="D43" s="14">
        <f t="shared" si="6"/>
        <v>55747.876491441042</v>
      </c>
      <c r="E43" s="14">
        <f>SUM(D43:$D$127)</f>
        <v>1766490.077098093</v>
      </c>
      <c r="F43" s="16">
        <f t="shared" si="7"/>
        <v>31.687127623045907</v>
      </c>
      <c r="G43" s="5"/>
      <c r="H43" s="14">
        <f t="shared" si="0"/>
        <v>98999.57046268112</v>
      </c>
      <c r="I43" s="15">
        <f t="shared" si="8"/>
        <v>0.56311230675951029</v>
      </c>
      <c r="J43" s="14">
        <f t="shared" si="9"/>
        <v>55747.876491441042</v>
      </c>
      <c r="K43" s="14">
        <f>SUM($J43:J$127)</f>
        <v>1766490.077098093</v>
      </c>
      <c r="L43" s="16">
        <f t="shared" si="10"/>
        <v>31.687127623045907</v>
      </c>
      <c r="M43" s="16"/>
      <c r="N43" s="6">
        <v>29</v>
      </c>
      <c r="O43" s="6">
        <f t="shared" si="1"/>
        <v>39</v>
      </c>
      <c r="P43" s="6">
        <f t="shared" si="2"/>
        <v>98999.57046268112</v>
      </c>
      <c r="Q43" s="6">
        <f t="shared" si="3"/>
        <v>98999.57046268112</v>
      </c>
      <c r="R43" s="5">
        <f t="shared" si="4"/>
        <v>99426.729633918017</v>
      </c>
      <c r="S43" s="5">
        <f t="shared" si="11"/>
        <v>5542829043.5795631</v>
      </c>
      <c r="T43" s="20">
        <f>SUM(S43:$S$136)</f>
        <v>168529960136.23242</v>
      </c>
      <c r="U43" s="6">
        <f t="shared" si="12"/>
        <v>30.405043852371037</v>
      </c>
    </row>
    <row r="44" spans="1:21">
      <c r="A44" s="21">
        <v>30</v>
      </c>
      <c r="B44" s="22">
        <f>Absterbeordnung!B38</f>
        <v>98951.100282212748</v>
      </c>
      <c r="C44" s="15">
        <f t="shared" si="5"/>
        <v>0.55207088897991197</v>
      </c>
      <c r="D44" s="14">
        <f t="shared" si="6"/>
        <v>54628.021898341613</v>
      </c>
      <c r="E44" s="14">
        <f>SUM(D44:$D$127)</f>
        <v>1710742.2006066521</v>
      </c>
      <c r="F44" s="16">
        <f t="shared" si="7"/>
        <v>31.316202585372881</v>
      </c>
      <c r="G44" s="5"/>
      <c r="H44" s="14">
        <f t="shared" si="0"/>
        <v>98951.100282212748</v>
      </c>
      <c r="I44" s="15">
        <f t="shared" si="8"/>
        <v>0.55207088897991197</v>
      </c>
      <c r="J44" s="14">
        <f t="shared" si="9"/>
        <v>54628.021898341613</v>
      </c>
      <c r="K44" s="14">
        <f>SUM($J44:J$127)</f>
        <v>1710742.2006066521</v>
      </c>
      <c r="L44" s="16">
        <f t="shared" si="10"/>
        <v>31.316202585372881</v>
      </c>
      <c r="M44" s="16"/>
      <c r="N44" s="6">
        <v>30</v>
      </c>
      <c r="O44" s="6">
        <f t="shared" si="1"/>
        <v>40</v>
      </c>
      <c r="P44" s="6">
        <f t="shared" si="2"/>
        <v>98951.100282212748</v>
      </c>
      <c r="Q44" s="6">
        <f t="shared" si="3"/>
        <v>98951.100282212748</v>
      </c>
      <c r="R44" s="5">
        <f t="shared" si="4"/>
        <v>99384.243252286004</v>
      </c>
      <c r="S44" s="5">
        <f t="shared" si="11"/>
        <v>5429164616.7359896</v>
      </c>
      <c r="T44" s="20">
        <f>SUM(S44:$S$136)</f>
        <v>162987131092.65286</v>
      </c>
      <c r="U44" s="6">
        <f t="shared" si="12"/>
        <v>30.020664798084649</v>
      </c>
    </row>
    <row r="45" spans="1:21">
      <c r="A45" s="21">
        <v>31</v>
      </c>
      <c r="B45" s="22">
        <f>Absterbeordnung!B39</f>
        <v>98897.838154683559</v>
      </c>
      <c r="C45" s="15">
        <f t="shared" si="5"/>
        <v>0.54124596958814919</v>
      </c>
      <c r="D45" s="14">
        <f t="shared" si="6"/>
        <v>53528.056302203557</v>
      </c>
      <c r="E45" s="14">
        <f>SUM(D45:$D$127)</f>
        <v>1656114.1787083107</v>
      </c>
      <c r="F45" s="16">
        <f t="shared" si="7"/>
        <v>30.939180181667357</v>
      </c>
      <c r="G45" s="5"/>
      <c r="H45" s="14">
        <f t="shared" si="0"/>
        <v>98897.838154683559</v>
      </c>
      <c r="I45" s="15">
        <f t="shared" si="8"/>
        <v>0.54124596958814919</v>
      </c>
      <c r="J45" s="14">
        <f t="shared" si="9"/>
        <v>53528.056302203557</v>
      </c>
      <c r="K45" s="14">
        <f>SUM($J45:J$127)</f>
        <v>1656114.1787083107</v>
      </c>
      <c r="L45" s="16">
        <f t="shared" si="10"/>
        <v>30.939180181667357</v>
      </c>
      <c r="M45" s="16"/>
      <c r="N45" s="6">
        <v>31</v>
      </c>
      <c r="O45" s="6">
        <f t="shared" si="1"/>
        <v>41</v>
      </c>
      <c r="P45" s="6">
        <f t="shared" si="2"/>
        <v>98897.838154683559</v>
      </c>
      <c r="Q45" s="6">
        <f t="shared" si="3"/>
        <v>98897.838154683559</v>
      </c>
      <c r="R45" s="5">
        <f t="shared" si="4"/>
        <v>99343.732083564173</v>
      </c>
      <c r="S45" s="5">
        <f t="shared" si="11"/>
        <v>5317676884.2400484</v>
      </c>
      <c r="T45" s="20">
        <f>SUM(S45:$S$136)</f>
        <v>157557966475.91684</v>
      </c>
      <c r="U45" s="6">
        <f t="shared" si="12"/>
        <v>29.629097424642325</v>
      </c>
    </row>
    <row r="46" spans="1:21">
      <c r="A46" s="21">
        <v>32</v>
      </c>
      <c r="B46" s="22">
        <f>Absterbeordnung!B40</f>
        <v>98840.172207833602</v>
      </c>
      <c r="C46" s="15">
        <f t="shared" si="5"/>
        <v>0.53063330351779314</v>
      </c>
      <c r="D46" s="14">
        <f t="shared" si="6"/>
        <v>52447.887098910309</v>
      </c>
      <c r="E46" s="14">
        <f>SUM(D46:$D$127)</f>
        <v>1602586.1224061069</v>
      </c>
      <c r="F46" s="16">
        <f t="shared" si="7"/>
        <v>30.555780433706037</v>
      </c>
      <c r="G46" s="5"/>
      <c r="H46" s="14">
        <f t="shared" ref="H46:H77" si="13">B46</f>
        <v>98840.172207833602</v>
      </c>
      <c r="I46" s="15">
        <f t="shared" si="8"/>
        <v>0.53063330351779314</v>
      </c>
      <c r="J46" s="14">
        <f t="shared" si="9"/>
        <v>52447.887098910309</v>
      </c>
      <c r="K46" s="14">
        <f>SUM($J46:J$127)</f>
        <v>1602586.1224061069</v>
      </c>
      <c r="L46" s="16">
        <f t="shared" si="10"/>
        <v>30.555780433706037</v>
      </c>
      <c r="M46" s="16"/>
      <c r="N46" s="6">
        <v>32</v>
      </c>
      <c r="O46" s="6">
        <f t="shared" ref="O46:O77" si="14">N46+$B$3</f>
        <v>42</v>
      </c>
      <c r="P46" s="6">
        <f t="shared" ref="P46:P77" si="15">B46</f>
        <v>98840.172207833602</v>
      </c>
      <c r="Q46" s="6">
        <f t="shared" ref="Q46:Q77" si="16">B46</f>
        <v>98840.172207833602</v>
      </c>
      <c r="R46" s="5">
        <f t="shared" ref="R46:R77" si="17">LOOKUP(N46,$O$14:$O$136,$Q$14:$Q$136)</f>
        <v>99303.766238512922</v>
      </c>
      <c r="S46" s="5">
        <f t="shared" si="11"/>
        <v>5208272720.1741076</v>
      </c>
      <c r="T46" s="20">
        <f>SUM(S46:$S$136)</f>
        <v>152240289591.67682</v>
      </c>
      <c r="U46" s="6">
        <f t="shared" si="12"/>
        <v>29.230475777886603</v>
      </c>
    </row>
    <row r="47" spans="1:21">
      <c r="A47" s="21">
        <v>33</v>
      </c>
      <c r="B47" s="22">
        <f>Absterbeordnung!B41</f>
        <v>98780.740584169573</v>
      </c>
      <c r="C47" s="15">
        <f t="shared" ref="C47:C78" si="18">1/(((1+($B$5/100))^A47))</f>
        <v>0.52022872893901284</v>
      </c>
      <c r="D47" s="14">
        <f t="shared" ref="D47:D78" si="19">B47*C47</f>
        <v>51388.579117756897</v>
      </c>
      <c r="E47" s="14">
        <f>SUM(D47:$D$127)</f>
        <v>1550138.2353071966</v>
      </c>
      <c r="F47" s="16">
        <f t="shared" ref="F47:F78" si="20">E47/D47</f>
        <v>30.165033980703296</v>
      </c>
      <c r="G47" s="5"/>
      <c r="H47" s="14">
        <f t="shared" si="13"/>
        <v>98780.740584169573</v>
      </c>
      <c r="I47" s="15">
        <f t="shared" ref="I47:I78" si="21">1/(((1+($B$5/100))^A47))</f>
        <v>0.52022872893901284</v>
      </c>
      <c r="J47" s="14">
        <f t="shared" ref="J47:J78" si="22">H47*I47</f>
        <v>51388.579117756897</v>
      </c>
      <c r="K47" s="14">
        <f>SUM($J47:J$127)</f>
        <v>1550138.2353071966</v>
      </c>
      <c r="L47" s="16">
        <f t="shared" ref="L47:L78" si="23">K47/J47</f>
        <v>30.165033980703296</v>
      </c>
      <c r="M47" s="16"/>
      <c r="N47" s="6">
        <v>33</v>
      </c>
      <c r="O47" s="6">
        <f t="shared" si="14"/>
        <v>43</v>
      </c>
      <c r="P47" s="6">
        <f t="shared" si="15"/>
        <v>98780.740584169573</v>
      </c>
      <c r="Q47" s="6">
        <f t="shared" si="16"/>
        <v>98780.740584169573</v>
      </c>
      <c r="R47" s="5">
        <f t="shared" si="17"/>
        <v>99263.599998312784</v>
      </c>
      <c r="S47" s="5">
        <f t="shared" ref="S47:S78" si="24">P47*R47*I47</f>
        <v>5101015362.0266695</v>
      </c>
      <c r="T47" s="20">
        <f>SUM(S47:$S$136)</f>
        <v>147032016871.50262</v>
      </c>
      <c r="U47" s="6">
        <f t="shared" ref="U47:U78" si="25">T47/S47</f>
        <v>28.824068628777031</v>
      </c>
    </row>
    <row r="48" spans="1:21">
      <c r="A48" s="21">
        <v>34</v>
      </c>
      <c r="B48" s="22">
        <f>Absterbeordnung!B42</f>
        <v>98716.336186051456</v>
      </c>
      <c r="C48" s="15">
        <f t="shared" si="18"/>
        <v>0.51002816562648323</v>
      </c>
      <c r="D48" s="14">
        <f t="shared" si="19"/>
        <v>50348.11186233905</v>
      </c>
      <c r="E48" s="14">
        <f>SUM(D48:$D$127)</f>
        <v>1498749.6561894394</v>
      </c>
      <c r="F48" s="16">
        <f t="shared" si="20"/>
        <v>29.767743034481516</v>
      </c>
      <c r="G48" s="5"/>
      <c r="H48" s="14">
        <f t="shared" si="13"/>
        <v>98716.336186051456</v>
      </c>
      <c r="I48" s="15">
        <f t="shared" si="21"/>
        <v>0.51002816562648323</v>
      </c>
      <c r="J48" s="14">
        <f t="shared" si="22"/>
        <v>50348.11186233905</v>
      </c>
      <c r="K48" s="14">
        <f>SUM($J48:J$127)</f>
        <v>1498749.6561894394</v>
      </c>
      <c r="L48" s="16">
        <f t="shared" si="23"/>
        <v>29.767743034481516</v>
      </c>
      <c r="M48" s="16"/>
      <c r="N48" s="6">
        <v>34</v>
      </c>
      <c r="O48" s="6">
        <f t="shared" si="14"/>
        <v>44</v>
      </c>
      <c r="P48" s="6">
        <f t="shared" si="15"/>
        <v>98716.336186051456</v>
      </c>
      <c r="Q48" s="6">
        <f t="shared" si="16"/>
        <v>98716.336186051456</v>
      </c>
      <c r="R48" s="5">
        <f t="shared" si="17"/>
        <v>99222.608803402734</v>
      </c>
      <c r="S48" s="5">
        <f t="shared" si="24"/>
        <v>4995671007.3068285</v>
      </c>
      <c r="T48" s="20">
        <f>SUM(S48:$S$136)</f>
        <v>141931001509.47595</v>
      </c>
      <c r="U48" s="6">
        <f t="shared" si="25"/>
        <v>28.410798329570365</v>
      </c>
    </row>
    <row r="49" spans="1:21">
      <c r="A49" s="21">
        <v>35</v>
      </c>
      <c r="B49" s="22">
        <f>Absterbeordnung!B43</f>
        <v>98645.627799711714</v>
      </c>
      <c r="C49" s="15">
        <f t="shared" si="18"/>
        <v>0.50002761335929735</v>
      </c>
      <c r="D49" s="14">
        <f t="shared" si="19"/>
        <v>49325.537837019401</v>
      </c>
      <c r="E49" s="14">
        <f>SUM(D49:$D$127)</f>
        <v>1448401.5443271003</v>
      </c>
      <c r="F49" s="16">
        <f t="shared" si="20"/>
        <v>29.364130789873673</v>
      </c>
      <c r="G49" s="5"/>
      <c r="H49" s="14">
        <f t="shared" si="13"/>
        <v>98645.627799711714</v>
      </c>
      <c r="I49" s="15">
        <f t="shared" si="21"/>
        <v>0.50002761335929735</v>
      </c>
      <c r="J49" s="14">
        <f t="shared" si="22"/>
        <v>49325.537837019401</v>
      </c>
      <c r="K49" s="14">
        <f>SUM($J49:J$127)</f>
        <v>1448401.5443271003</v>
      </c>
      <c r="L49" s="16">
        <f t="shared" si="23"/>
        <v>29.364130789873673</v>
      </c>
      <c r="M49" s="16"/>
      <c r="N49" s="6">
        <v>35</v>
      </c>
      <c r="O49" s="6">
        <f t="shared" si="14"/>
        <v>45</v>
      </c>
      <c r="P49" s="6">
        <f t="shared" si="15"/>
        <v>98645.627799711714</v>
      </c>
      <c r="Q49" s="6">
        <f t="shared" si="16"/>
        <v>98645.627799711714</v>
      </c>
      <c r="R49" s="5">
        <f t="shared" si="17"/>
        <v>99178.515344435014</v>
      </c>
      <c r="S49" s="5">
        <f t="shared" si="24"/>
        <v>4892033611.2413387</v>
      </c>
      <c r="T49" s="20">
        <f>SUM(S49:$S$136)</f>
        <v>136935330502.16902</v>
      </c>
      <c r="U49" s="6">
        <f t="shared" si="25"/>
        <v>27.99149420958743</v>
      </c>
    </row>
    <row r="50" spans="1:21">
      <c r="A50" s="21">
        <v>36</v>
      </c>
      <c r="B50" s="22">
        <f>Absterbeordnung!B44</f>
        <v>98568.838152008626</v>
      </c>
      <c r="C50" s="15">
        <f t="shared" si="18"/>
        <v>0.49022315035225233</v>
      </c>
      <c r="D50" s="14">
        <f t="shared" si="19"/>
        <v>48320.726365438954</v>
      </c>
      <c r="E50" s="14">
        <f>SUM(D50:$D$127)</f>
        <v>1399076.0064900811</v>
      </c>
      <c r="F50" s="16">
        <f t="shared" si="20"/>
        <v>28.953952304217843</v>
      </c>
      <c r="G50" s="5"/>
      <c r="H50" s="14">
        <f t="shared" si="13"/>
        <v>98568.838152008626</v>
      </c>
      <c r="I50" s="15">
        <f t="shared" si="21"/>
        <v>0.49022315035225233</v>
      </c>
      <c r="J50" s="14">
        <f t="shared" si="22"/>
        <v>48320.726365438954</v>
      </c>
      <c r="K50" s="14">
        <f>SUM($J50:J$127)</f>
        <v>1399076.0064900811</v>
      </c>
      <c r="L50" s="16">
        <f t="shared" si="23"/>
        <v>28.953952304217843</v>
      </c>
      <c r="M50" s="16"/>
      <c r="N50" s="6">
        <v>36</v>
      </c>
      <c r="O50" s="6">
        <f t="shared" si="14"/>
        <v>46</v>
      </c>
      <c r="P50" s="6">
        <f t="shared" si="15"/>
        <v>98568.838152008626</v>
      </c>
      <c r="Q50" s="6">
        <f t="shared" si="16"/>
        <v>98568.838152008626</v>
      </c>
      <c r="R50" s="5">
        <f t="shared" si="17"/>
        <v>99135.922737672634</v>
      </c>
      <c r="S50" s="5">
        <f t="shared" si="24"/>
        <v>4790319795.5923767</v>
      </c>
      <c r="T50" s="20">
        <f>SUM(S50:$S$136)</f>
        <v>132043296890.92769</v>
      </c>
      <c r="U50" s="6">
        <f t="shared" si="25"/>
        <v>27.564609989592366</v>
      </c>
    </row>
    <row r="51" spans="1:21">
      <c r="A51" s="21">
        <v>37</v>
      </c>
      <c r="B51" s="22">
        <f>Absterbeordnung!B45</f>
        <v>98478.907682606339</v>
      </c>
      <c r="C51" s="15">
        <f t="shared" si="18"/>
        <v>0.48061093171789437</v>
      </c>
      <c r="D51" s="14">
        <f t="shared" si="19"/>
        <v>47330.039575897936</v>
      </c>
      <c r="E51" s="14">
        <f>SUM(D51:$D$127)</f>
        <v>1350755.280124642</v>
      </c>
      <c r="F51" s="16">
        <f t="shared" si="20"/>
        <v>28.539069314712606</v>
      </c>
      <c r="G51" s="5"/>
      <c r="H51" s="14">
        <f t="shared" si="13"/>
        <v>98478.907682606339</v>
      </c>
      <c r="I51" s="15">
        <f t="shared" si="21"/>
        <v>0.48061093171789437</v>
      </c>
      <c r="J51" s="14">
        <f t="shared" si="22"/>
        <v>47330.039575897936</v>
      </c>
      <c r="K51" s="14">
        <f>SUM($J51:J$127)</f>
        <v>1350755.280124642</v>
      </c>
      <c r="L51" s="16">
        <f t="shared" si="23"/>
        <v>28.539069314712606</v>
      </c>
      <c r="M51" s="16"/>
      <c r="N51" s="6">
        <v>37</v>
      </c>
      <c r="O51" s="6">
        <f t="shared" si="14"/>
        <v>47</v>
      </c>
      <c r="P51" s="6">
        <f t="shared" si="15"/>
        <v>98478.907682606339</v>
      </c>
      <c r="Q51" s="6">
        <f t="shared" si="16"/>
        <v>98478.907682606339</v>
      </c>
      <c r="R51" s="5">
        <f t="shared" si="17"/>
        <v>99091.3120857912</v>
      </c>
      <c r="S51" s="5">
        <f t="shared" si="24"/>
        <v>4689995722.6481514</v>
      </c>
      <c r="T51" s="20">
        <f>SUM(S51:$S$136)</f>
        <v>127252977095.3353</v>
      </c>
      <c r="U51" s="6">
        <f t="shared" si="25"/>
        <v>27.13285568275175</v>
      </c>
    </row>
    <row r="52" spans="1:21">
      <c r="A52" s="21">
        <v>38</v>
      </c>
      <c r="B52" s="22">
        <f>Absterbeordnung!B46</f>
        <v>98376.593234582368</v>
      </c>
      <c r="C52" s="15">
        <f t="shared" si="18"/>
        <v>0.47118718795871989</v>
      </c>
      <c r="D52" s="14">
        <f t="shared" si="19"/>
        <v>46353.790327161696</v>
      </c>
      <c r="E52" s="14">
        <f>SUM(D52:$D$127)</f>
        <v>1303425.2405487439</v>
      </c>
      <c r="F52" s="16">
        <f t="shared" si="20"/>
        <v>28.119064942678104</v>
      </c>
      <c r="G52" s="5"/>
      <c r="H52" s="14">
        <f t="shared" si="13"/>
        <v>98376.593234582368</v>
      </c>
      <c r="I52" s="15">
        <f t="shared" si="21"/>
        <v>0.47118718795871989</v>
      </c>
      <c r="J52" s="14">
        <f t="shared" si="22"/>
        <v>46353.790327161696</v>
      </c>
      <c r="K52" s="14">
        <f>SUM($J52:J$127)</f>
        <v>1303425.2405487439</v>
      </c>
      <c r="L52" s="16">
        <f t="shared" si="23"/>
        <v>28.119064942678104</v>
      </c>
      <c r="M52" s="16"/>
      <c r="N52" s="6">
        <v>38</v>
      </c>
      <c r="O52" s="6">
        <f t="shared" si="14"/>
        <v>48</v>
      </c>
      <c r="P52" s="6">
        <f t="shared" si="15"/>
        <v>98376.593234582368</v>
      </c>
      <c r="Q52" s="6">
        <f t="shared" si="16"/>
        <v>98376.593234582368</v>
      </c>
      <c r="R52" s="5">
        <f t="shared" si="17"/>
        <v>99046.534910263901</v>
      </c>
      <c r="S52" s="5">
        <f t="shared" si="24"/>
        <v>4591182311.8622742</v>
      </c>
      <c r="T52" s="20">
        <f>SUM(S52:$S$136)</f>
        <v>122562981372.68715</v>
      </c>
      <c r="U52" s="6">
        <f t="shared" si="25"/>
        <v>26.695298301707645</v>
      </c>
    </row>
    <row r="53" spans="1:21">
      <c r="A53" s="21">
        <v>39</v>
      </c>
      <c r="B53" s="22">
        <f>Absterbeordnung!B47</f>
        <v>98274.021309433665</v>
      </c>
      <c r="C53" s="15">
        <f t="shared" si="18"/>
        <v>0.46194822348894127</v>
      </c>
      <c r="D53" s="14">
        <f t="shared" si="19"/>
        <v>45397.509559007238</v>
      </c>
      <c r="E53" s="14">
        <f>SUM(D53:$D$127)</f>
        <v>1257071.4502215823</v>
      </c>
      <c r="F53" s="16">
        <f t="shared" si="20"/>
        <v>27.69031743002671</v>
      </c>
      <c r="G53" s="5"/>
      <c r="H53" s="14">
        <f t="shared" si="13"/>
        <v>98274.021309433665</v>
      </c>
      <c r="I53" s="15">
        <f t="shared" si="21"/>
        <v>0.46194822348894127</v>
      </c>
      <c r="J53" s="14">
        <f t="shared" si="22"/>
        <v>45397.509559007238</v>
      </c>
      <c r="K53" s="14">
        <f>SUM($J53:J$127)</f>
        <v>1257071.4502215823</v>
      </c>
      <c r="L53" s="16">
        <f t="shared" si="23"/>
        <v>27.69031743002671</v>
      </c>
      <c r="M53" s="16"/>
      <c r="N53" s="6">
        <v>39</v>
      </c>
      <c r="O53" s="6">
        <f t="shared" si="14"/>
        <v>49</v>
      </c>
      <c r="P53" s="6">
        <f t="shared" si="15"/>
        <v>98274.021309433665</v>
      </c>
      <c r="Q53" s="6">
        <f t="shared" si="16"/>
        <v>98274.021309433665</v>
      </c>
      <c r="R53" s="5">
        <f t="shared" si="17"/>
        <v>98999.57046268112</v>
      </c>
      <c r="S53" s="5">
        <f t="shared" si="24"/>
        <v>4494333946.4171762</v>
      </c>
      <c r="T53" s="20">
        <f>SUM(S53:$S$136)</f>
        <v>117971799060.82487</v>
      </c>
      <c r="U53" s="6">
        <f t="shared" si="25"/>
        <v>26.249006074608772</v>
      </c>
    </row>
    <row r="54" spans="1:21">
      <c r="A54" s="21">
        <v>40</v>
      </c>
      <c r="B54" s="22">
        <f>Absterbeordnung!B48</f>
        <v>98159.398037018997</v>
      </c>
      <c r="C54" s="15">
        <f t="shared" si="18"/>
        <v>0.45289041518523643</v>
      </c>
      <c r="D54" s="14">
        <f t="shared" si="19"/>
        <v>44455.450531318413</v>
      </c>
      <c r="E54" s="14">
        <f>SUM(D54:$D$127)</f>
        <v>1211673.940662575</v>
      </c>
      <c r="F54" s="16">
        <f t="shared" si="20"/>
        <v>27.255914093345268</v>
      </c>
      <c r="G54" s="5"/>
      <c r="H54" s="14">
        <f t="shared" si="13"/>
        <v>98159.398037018997</v>
      </c>
      <c r="I54" s="15">
        <f t="shared" si="21"/>
        <v>0.45289041518523643</v>
      </c>
      <c r="J54" s="14">
        <f t="shared" si="22"/>
        <v>44455.450531318413</v>
      </c>
      <c r="K54" s="14">
        <f>SUM($J54:J$127)</f>
        <v>1211673.940662575</v>
      </c>
      <c r="L54" s="16">
        <f t="shared" si="23"/>
        <v>27.255914093345268</v>
      </c>
      <c r="M54" s="16"/>
      <c r="N54" s="6">
        <v>40</v>
      </c>
      <c r="O54" s="6">
        <f t="shared" si="14"/>
        <v>50</v>
      </c>
      <c r="P54" s="6">
        <f t="shared" si="15"/>
        <v>98159.398037018997</v>
      </c>
      <c r="Q54" s="6">
        <f t="shared" si="16"/>
        <v>98159.398037018997</v>
      </c>
      <c r="R54" s="5">
        <f t="shared" si="17"/>
        <v>98951.100282212748</v>
      </c>
      <c r="S54" s="5">
        <f t="shared" si="24"/>
        <v>4398915743.6154366</v>
      </c>
      <c r="T54" s="20">
        <f>SUM(S54:$S$136)</f>
        <v>113477465114.40768</v>
      </c>
      <c r="U54" s="6">
        <f t="shared" si="25"/>
        <v>25.796689850017767</v>
      </c>
    </row>
    <row r="55" spans="1:21">
      <c r="A55" s="21">
        <v>41</v>
      </c>
      <c r="B55" s="22">
        <f>Absterbeordnung!B49</f>
        <v>98035.8862636017</v>
      </c>
      <c r="C55" s="15">
        <f t="shared" si="18"/>
        <v>0.44401021096591808</v>
      </c>
      <c r="D55" s="14">
        <f t="shared" si="19"/>
        <v>43528.934542132542</v>
      </c>
      <c r="E55" s="14">
        <f>SUM(D55:$D$127)</f>
        <v>1167218.4901312566</v>
      </c>
      <c r="F55" s="16">
        <f t="shared" si="20"/>
        <v>26.814772803627484</v>
      </c>
      <c r="G55" s="5"/>
      <c r="H55" s="14">
        <f t="shared" si="13"/>
        <v>98035.8862636017</v>
      </c>
      <c r="I55" s="15">
        <f t="shared" si="21"/>
        <v>0.44401021096591808</v>
      </c>
      <c r="J55" s="14">
        <f t="shared" si="22"/>
        <v>43528.934542132542</v>
      </c>
      <c r="K55" s="14">
        <f>SUM($J55:J$127)</f>
        <v>1167218.4901312566</v>
      </c>
      <c r="L55" s="16">
        <f t="shared" si="23"/>
        <v>26.814772803627484</v>
      </c>
      <c r="M55" s="16"/>
      <c r="N55" s="6">
        <v>41</v>
      </c>
      <c r="O55" s="6">
        <f t="shared" si="14"/>
        <v>51</v>
      </c>
      <c r="P55" s="6">
        <f t="shared" si="15"/>
        <v>98035.8862636017</v>
      </c>
      <c r="Q55" s="6">
        <f t="shared" si="16"/>
        <v>98035.8862636017</v>
      </c>
      <c r="R55" s="5">
        <f t="shared" si="17"/>
        <v>98897.838154683559</v>
      </c>
      <c r="S55" s="5">
        <f t="shared" si="24"/>
        <v>4304917523.3936396</v>
      </c>
      <c r="T55" s="20">
        <f>SUM(S55:$S$136)</f>
        <v>109078549370.79225</v>
      </c>
      <c r="U55" s="6">
        <f t="shared" si="25"/>
        <v>25.338127566449586</v>
      </c>
    </row>
    <row r="56" spans="1:21">
      <c r="A56" s="21">
        <v>42</v>
      </c>
      <c r="B56" s="22">
        <f>Absterbeordnung!B50</f>
        <v>97894.815307301949</v>
      </c>
      <c r="C56" s="15">
        <f t="shared" si="18"/>
        <v>0.4353041283979589</v>
      </c>
      <c r="D56" s="14">
        <f t="shared" si="19"/>
        <v>42614.017252024241</v>
      </c>
      <c r="E56" s="14">
        <f>SUM(D56:$D$127)</f>
        <v>1123689.5555891241</v>
      </c>
      <c r="F56" s="16">
        <f t="shared" si="20"/>
        <v>26.36901254682218</v>
      </c>
      <c r="G56" s="5"/>
      <c r="H56" s="14">
        <f t="shared" si="13"/>
        <v>97894.815307301949</v>
      </c>
      <c r="I56" s="15">
        <f t="shared" si="21"/>
        <v>0.4353041283979589</v>
      </c>
      <c r="J56" s="14">
        <f t="shared" si="22"/>
        <v>42614.017252024241</v>
      </c>
      <c r="K56" s="14">
        <f>SUM($J56:J$127)</f>
        <v>1123689.5555891241</v>
      </c>
      <c r="L56" s="16">
        <f t="shared" si="23"/>
        <v>26.36901254682218</v>
      </c>
      <c r="M56" s="16"/>
      <c r="N56" s="6">
        <v>42</v>
      </c>
      <c r="O56" s="6">
        <f t="shared" si="14"/>
        <v>52</v>
      </c>
      <c r="P56" s="6">
        <f t="shared" si="15"/>
        <v>97894.815307301949</v>
      </c>
      <c r="Q56" s="6">
        <f t="shared" si="16"/>
        <v>97894.815307301949</v>
      </c>
      <c r="R56" s="5">
        <f t="shared" si="17"/>
        <v>98840.172207833602</v>
      </c>
      <c r="S56" s="5">
        <f t="shared" si="24"/>
        <v>4211976803.6576676</v>
      </c>
      <c r="T56" s="20">
        <f>SUM(S56:$S$136)</f>
        <v>104773631847.39861</v>
      </c>
      <c r="U56" s="6">
        <f t="shared" si="25"/>
        <v>24.875168295422117</v>
      </c>
    </row>
    <row r="57" spans="1:21">
      <c r="A57" s="21">
        <v>43</v>
      </c>
      <c r="B57" s="22">
        <f>Absterbeordnung!B51</f>
        <v>97754.589698592477</v>
      </c>
      <c r="C57" s="15">
        <f t="shared" si="18"/>
        <v>0.4267687533313323</v>
      </c>
      <c r="D57" s="14">
        <f t="shared" si="19"/>
        <v>41718.604378084208</v>
      </c>
      <c r="E57" s="14">
        <f>SUM(D57:$D$127)</f>
        <v>1081075.5383370996</v>
      </c>
      <c r="F57" s="16">
        <f t="shared" si="20"/>
        <v>25.913511596399776</v>
      </c>
      <c r="G57" s="5"/>
      <c r="H57" s="14">
        <f t="shared" si="13"/>
        <v>97754.589698592477</v>
      </c>
      <c r="I57" s="15">
        <f t="shared" si="21"/>
        <v>0.4267687533313323</v>
      </c>
      <c r="J57" s="14">
        <f t="shared" si="22"/>
        <v>41718.604378084208</v>
      </c>
      <c r="K57" s="14">
        <f>SUM($J57:J$127)</f>
        <v>1081075.5383370996</v>
      </c>
      <c r="L57" s="16">
        <f t="shared" si="23"/>
        <v>25.913511596399776</v>
      </c>
      <c r="M57" s="16"/>
      <c r="N57" s="6">
        <v>43</v>
      </c>
      <c r="O57" s="6">
        <f t="shared" si="14"/>
        <v>53</v>
      </c>
      <c r="P57" s="6">
        <f t="shared" si="15"/>
        <v>97754.589698592477</v>
      </c>
      <c r="Q57" s="6">
        <f t="shared" si="16"/>
        <v>97754.589698592477</v>
      </c>
      <c r="R57" s="5">
        <f t="shared" si="17"/>
        <v>98780.740584169573</v>
      </c>
      <c r="S57" s="5">
        <f t="shared" si="24"/>
        <v>4120994636.6051373</v>
      </c>
      <c r="T57" s="20">
        <f>SUM(S57:$S$136)</f>
        <v>100561655043.74097</v>
      </c>
      <c r="U57" s="6">
        <f t="shared" si="25"/>
        <v>24.402277583788205</v>
      </c>
    </row>
    <row r="58" spans="1:21">
      <c r="A58" s="21">
        <v>44</v>
      </c>
      <c r="B58" s="22">
        <f>Absterbeordnung!B52</f>
        <v>97590.732602135133</v>
      </c>
      <c r="C58" s="15">
        <f t="shared" si="18"/>
        <v>0.41840073856012966</v>
      </c>
      <c r="D58" s="14">
        <f t="shared" si="19"/>
        <v>40832.034597357466</v>
      </c>
      <c r="E58" s="14">
        <f>SUM(D58:$D$127)</f>
        <v>1039356.9339590169</v>
      </c>
      <c r="F58" s="16">
        <f t="shared" si="20"/>
        <v>25.454448797569377</v>
      </c>
      <c r="G58" s="5"/>
      <c r="H58" s="14">
        <f t="shared" si="13"/>
        <v>97590.732602135133</v>
      </c>
      <c r="I58" s="15">
        <f t="shared" si="21"/>
        <v>0.41840073856012966</v>
      </c>
      <c r="J58" s="14">
        <f t="shared" si="22"/>
        <v>40832.034597357466</v>
      </c>
      <c r="K58" s="14">
        <f>SUM($J58:J$127)</f>
        <v>1039356.9339590169</v>
      </c>
      <c r="L58" s="16">
        <f t="shared" si="23"/>
        <v>25.454448797569377</v>
      </c>
      <c r="M58" s="16"/>
      <c r="N58" s="6">
        <v>44</v>
      </c>
      <c r="O58" s="6">
        <f t="shared" si="14"/>
        <v>54</v>
      </c>
      <c r="P58" s="6">
        <f t="shared" si="15"/>
        <v>97590.732602135133</v>
      </c>
      <c r="Q58" s="6">
        <f t="shared" si="16"/>
        <v>97590.732602135133</v>
      </c>
      <c r="R58" s="5">
        <f t="shared" si="17"/>
        <v>98716.336186051456</v>
      </c>
      <c r="S58" s="5">
        <f t="shared" si="24"/>
        <v>4030788854.4732232</v>
      </c>
      <c r="T58" s="20">
        <f>SUM(S58:$S$136)</f>
        <v>96440660407.135818</v>
      </c>
      <c r="U58" s="6">
        <f t="shared" si="25"/>
        <v>23.926001556769581</v>
      </c>
    </row>
    <row r="59" spans="1:21">
      <c r="A59" s="21">
        <v>45</v>
      </c>
      <c r="B59" s="22">
        <f>Absterbeordnung!B53</f>
        <v>97415.734639028669</v>
      </c>
      <c r="C59" s="15">
        <f t="shared" si="18"/>
        <v>0.41019680250993107</v>
      </c>
      <c r="D59" s="14">
        <f t="shared" si="19"/>
        <v>39959.622863085497</v>
      </c>
      <c r="E59" s="14">
        <f>SUM(D59:$D$127)</f>
        <v>998524.89936165942</v>
      </c>
      <c r="F59" s="16">
        <f t="shared" si="20"/>
        <v>24.988346431169443</v>
      </c>
      <c r="G59" s="5"/>
      <c r="H59" s="14">
        <f t="shared" si="13"/>
        <v>97415.734639028669</v>
      </c>
      <c r="I59" s="15">
        <f t="shared" si="21"/>
        <v>0.41019680250993107</v>
      </c>
      <c r="J59" s="14">
        <f t="shared" si="22"/>
        <v>39959.622863085497</v>
      </c>
      <c r="K59" s="14">
        <f>SUM($J59:J$127)</f>
        <v>998524.89936165942</v>
      </c>
      <c r="L59" s="16">
        <f t="shared" si="23"/>
        <v>24.988346431169443</v>
      </c>
      <c r="M59" s="16"/>
      <c r="N59" s="6">
        <v>45</v>
      </c>
      <c r="O59" s="6">
        <f t="shared" si="14"/>
        <v>55</v>
      </c>
      <c r="P59" s="6">
        <f t="shared" si="15"/>
        <v>97415.734639028669</v>
      </c>
      <c r="Q59" s="6">
        <f t="shared" si="16"/>
        <v>97415.734639028669</v>
      </c>
      <c r="R59" s="5">
        <f t="shared" si="17"/>
        <v>98645.627799711714</v>
      </c>
      <c r="S59" s="5">
        <f t="shared" si="24"/>
        <v>3941842083.9687819</v>
      </c>
      <c r="T59" s="20">
        <f>SUM(S59:$S$136)</f>
        <v>92409871552.662613</v>
      </c>
      <c r="U59" s="6">
        <f t="shared" si="25"/>
        <v>23.443321570005967</v>
      </c>
    </row>
    <row r="60" spans="1:21">
      <c r="A60" s="21">
        <v>46</v>
      </c>
      <c r="B60" s="22">
        <f>Absterbeordnung!B54</f>
        <v>97228.619453275722</v>
      </c>
      <c r="C60" s="15">
        <f t="shared" si="18"/>
        <v>0.40215372795091275</v>
      </c>
      <c r="D60" s="14">
        <f t="shared" si="19"/>
        <v>39100.851776655465</v>
      </c>
      <c r="E60" s="14">
        <f>SUM(D60:$D$127)</f>
        <v>958565.27649857395</v>
      </c>
      <c r="F60" s="16">
        <f t="shared" si="20"/>
        <v>24.515201918718045</v>
      </c>
      <c r="G60" s="5"/>
      <c r="H60" s="14">
        <f t="shared" si="13"/>
        <v>97228.619453275722</v>
      </c>
      <c r="I60" s="15">
        <f t="shared" si="21"/>
        <v>0.40215372795091275</v>
      </c>
      <c r="J60" s="14">
        <f t="shared" si="22"/>
        <v>39100.851776655465</v>
      </c>
      <c r="K60" s="14">
        <f>SUM($J60:J$127)</f>
        <v>958565.27649857395</v>
      </c>
      <c r="L60" s="16">
        <f t="shared" si="23"/>
        <v>24.515201918718045</v>
      </c>
      <c r="M60" s="16"/>
      <c r="N60" s="6">
        <v>46</v>
      </c>
      <c r="O60" s="6">
        <f t="shared" si="14"/>
        <v>56</v>
      </c>
      <c r="P60" s="6">
        <f t="shared" si="15"/>
        <v>97228.619453275722</v>
      </c>
      <c r="Q60" s="6">
        <f t="shared" si="16"/>
        <v>97228.619453275722</v>
      </c>
      <c r="R60" s="5">
        <f t="shared" si="17"/>
        <v>98568.838152008626</v>
      </c>
      <c r="S60" s="5">
        <f t="shared" si="24"/>
        <v>3854125530.3788314</v>
      </c>
      <c r="T60" s="20">
        <f>SUM(S60:$S$136)</f>
        <v>88468029468.693832</v>
      </c>
      <c r="U60" s="6">
        <f t="shared" si="25"/>
        <v>22.954112099197271</v>
      </c>
    </row>
    <row r="61" spans="1:21">
      <c r="A61" s="21">
        <v>47</v>
      </c>
      <c r="B61" s="22">
        <f>Absterbeordnung!B55</f>
        <v>97024.063409064678</v>
      </c>
      <c r="C61" s="15">
        <f t="shared" si="18"/>
        <v>0.39426836073618909</v>
      </c>
      <c r="D61" s="14">
        <f t="shared" si="19"/>
        <v>38253.518432255994</v>
      </c>
      <c r="E61" s="14">
        <f>SUM(D61:$D$127)</f>
        <v>919464.42472191842</v>
      </c>
      <c r="F61" s="16">
        <f t="shared" si="20"/>
        <v>24.036074651543974</v>
      </c>
      <c r="G61" s="5"/>
      <c r="H61" s="14">
        <f t="shared" si="13"/>
        <v>97024.063409064678</v>
      </c>
      <c r="I61" s="15">
        <f t="shared" si="21"/>
        <v>0.39426836073618909</v>
      </c>
      <c r="J61" s="14">
        <f t="shared" si="22"/>
        <v>38253.518432255994</v>
      </c>
      <c r="K61" s="14">
        <f>SUM($J61:J$127)</f>
        <v>919464.42472191842</v>
      </c>
      <c r="L61" s="16">
        <f t="shared" si="23"/>
        <v>24.036074651543974</v>
      </c>
      <c r="M61" s="16"/>
      <c r="N61" s="6">
        <v>47</v>
      </c>
      <c r="O61" s="6">
        <f t="shared" si="14"/>
        <v>57</v>
      </c>
      <c r="P61" s="6">
        <f t="shared" si="15"/>
        <v>97024.063409064678</v>
      </c>
      <c r="Q61" s="6">
        <f t="shared" si="16"/>
        <v>97024.063409064678</v>
      </c>
      <c r="R61" s="5">
        <f t="shared" si="17"/>
        <v>98478.907682606339</v>
      </c>
      <c r="S61" s="5">
        <f t="shared" si="24"/>
        <v>3767164710.225018</v>
      </c>
      <c r="T61" s="20">
        <f>SUM(S61:$S$136)</f>
        <v>84613903938.315018</v>
      </c>
      <c r="U61" s="6">
        <f t="shared" si="25"/>
        <v>22.460898433416496</v>
      </c>
    </row>
    <row r="62" spans="1:21">
      <c r="A62" s="21">
        <v>48</v>
      </c>
      <c r="B62" s="22">
        <f>Absterbeordnung!B56</f>
        <v>96792.553701575729</v>
      </c>
      <c r="C62" s="15">
        <f t="shared" si="18"/>
        <v>0.38653760856489122</v>
      </c>
      <c r="D62" s="14">
        <f t="shared" si="19"/>
        <v>37413.962234695893</v>
      </c>
      <c r="E62" s="14">
        <f>SUM(D62:$D$127)</f>
        <v>881210.90628966258</v>
      </c>
      <c r="F62" s="16">
        <f t="shared" si="20"/>
        <v>23.552996091722953</v>
      </c>
      <c r="G62" s="5"/>
      <c r="H62" s="14">
        <f t="shared" si="13"/>
        <v>96792.553701575729</v>
      </c>
      <c r="I62" s="15">
        <f t="shared" si="21"/>
        <v>0.38653760856489122</v>
      </c>
      <c r="J62" s="14">
        <f t="shared" si="22"/>
        <v>37413.962234695893</v>
      </c>
      <c r="K62" s="14">
        <f>SUM($J62:J$127)</f>
        <v>881210.90628966258</v>
      </c>
      <c r="L62" s="16">
        <f t="shared" si="23"/>
        <v>23.552996091722953</v>
      </c>
      <c r="M62" s="16"/>
      <c r="N62" s="6">
        <v>48</v>
      </c>
      <c r="O62" s="6">
        <f t="shared" si="14"/>
        <v>58</v>
      </c>
      <c r="P62" s="6">
        <f t="shared" si="15"/>
        <v>96792.553701575729</v>
      </c>
      <c r="Q62" s="6">
        <f t="shared" si="16"/>
        <v>96792.553701575729</v>
      </c>
      <c r="R62" s="5">
        <f t="shared" si="17"/>
        <v>98376.593234582368</v>
      </c>
      <c r="S62" s="5">
        <f t="shared" si="24"/>
        <v>3680658144.056704</v>
      </c>
      <c r="T62" s="20">
        <f>SUM(S62:$S$136)</f>
        <v>80846739228.090012</v>
      </c>
      <c r="U62" s="6">
        <f t="shared" si="25"/>
        <v>21.965294266362729</v>
      </c>
    </row>
    <row r="63" spans="1:21">
      <c r="A63" s="21">
        <v>49</v>
      </c>
      <c r="B63" s="22">
        <f>Absterbeordnung!B57</f>
        <v>96533.643864988568</v>
      </c>
      <c r="C63" s="15">
        <f t="shared" si="18"/>
        <v>0.37895843976950117</v>
      </c>
      <c r="D63" s="14">
        <f t="shared" si="19"/>
        <v>36582.239064340749</v>
      </c>
      <c r="E63" s="14">
        <f>SUM(D63:$D$127)</f>
        <v>843796.94405496691</v>
      </c>
      <c r="F63" s="16">
        <f t="shared" si="20"/>
        <v>23.065754465463389</v>
      </c>
      <c r="G63" s="5"/>
      <c r="H63" s="14">
        <f t="shared" si="13"/>
        <v>96533.643864988568</v>
      </c>
      <c r="I63" s="15">
        <f t="shared" si="21"/>
        <v>0.37895843976950117</v>
      </c>
      <c r="J63" s="14">
        <f t="shared" si="22"/>
        <v>36582.239064340749</v>
      </c>
      <c r="K63" s="14">
        <f>SUM($J63:J$127)</f>
        <v>843796.94405496691</v>
      </c>
      <c r="L63" s="16">
        <f t="shared" si="23"/>
        <v>23.065754465463389</v>
      </c>
      <c r="M63" s="16"/>
      <c r="N63" s="6">
        <v>49</v>
      </c>
      <c r="O63" s="6">
        <f t="shared" si="14"/>
        <v>59</v>
      </c>
      <c r="P63" s="6">
        <f t="shared" si="15"/>
        <v>96533.643864988568</v>
      </c>
      <c r="Q63" s="6">
        <f t="shared" si="16"/>
        <v>96533.643864988568</v>
      </c>
      <c r="R63" s="5">
        <f t="shared" si="17"/>
        <v>98274.021309433665</v>
      </c>
      <c r="S63" s="5">
        <f t="shared" si="24"/>
        <v>3595083741.3558192</v>
      </c>
      <c r="T63" s="20">
        <f>SUM(S63:$S$136)</f>
        <v>77166081084.03331</v>
      </c>
      <c r="U63" s="6">
        <f t="shared" si="25"/>
        <v>21.464334807102865</v>
      </c>
    </row>
    <row r="64" spans="1:21">
      <c r="A64" s="21">
        <v>50</v>
      </c>
      <c r="B64" s="22">
        <f>Absterbeordnung!B58</f>
        <v>96240.052124399663</v>
      </c>
      <c r="C64" s="15">
        <f t="shared" si="18"/>
        <v>0.37152788212696192</v>
      </c>
      <c r="D64" s="14">
        <f t="shared" si="19"/>
        <v>35755.862741566627</v>
      </c>
      <c r="E64" s="14">
        <f>SUM(D64:$D$127)</f>
        <v>807214.7049906262</v>
      </c>
      <c r="F64" s="16">
        <f t="shared" si="20"/>
        <v>22.575730050899576</v>
      </c>
      <c r="G64" s="5"/>
      <c r="H64" s="14">
        <f t="shared" si="13"/>
        <v>96240.052124399663</v>
      </c>
      <c r="I64" s="15">
        <f t="shared" si="21"/>
        <v>0.37152788212696192</v>
      </c>
      <c r="J64" s="14">
        <f t="shared" si="22"/>
        <v>35755.862741566627</v>
      </c>
      <c r="K64" s="14">
        <f>SUM($J64:J$127)</f>
        <v>807214.7049906262</v>
      </c>
      <c r="L64" s="16">
        <f t="shared" si="23"/>
        <v>22.575730050899576</v>
      </c>
      <c r="M64" s="16"/>
      <c r="N64" s="6">
        <v>50</v>
      </c>
      <c r="O64" s="6">
        <f t="shared" si="14"/>
        <v>60</v>
      </c>
      <c r="P64" s="6">
        <f t="shared" si="15"/>
        <v>96240.052124399663</v>
      </c>
      <c r="Q64" s="6">
        <f t="shared" si="16"/>
        <v>96240.052124399663</v>
      </c>
      <c r="R64" s="5">
        <f t="shared" si="17"/>
        <v>98159.398037018997</v>
      </c>
      <c r="S64" s="5">
        <f t="shared" si="24"/>
        <v>3509773963.0064559</v>
      </c>
      <c r="T64" s="20">
        <f>SUM(S64:$S$136)</f>
        <v>73570997342.67749</v>
      </c>
      <c r="U64" s="6">
        <f t="shared" si="25"/>
        <v>20.961747998055383</v>
      </c>
    </row>
    <row r="65" spans="1:21">
      <c r="A65" s="21">
        <v>51</v>
      </c>
      <c r="B65" s="22">
        <f>Absterbeordnung!B59</f>
        <v>95924.554681290072</v>
      </c>
      <c r="C65" s="15">
        <f t="shared" si="18"/>
        <v>0.36424302169309997</v>
      </c>
      <c r="D65" s="14">
        <f t="shared" si="19"/>
        <v>34939.849651678094</v>
      </c>
      <c r="E65" s="14">
        <f>SUM(D65:$D$127)</f>
        <v>771458.84224905947</v>
      </c>
      <c r="F65" s="16">
        <f t="shared" si="20"/>
        <v>22.079626842699014</v>
      </c>
      <c r="G65" s="5"/>
      <c r="H65" s="14">
        <f t="shared" si="13"/>
        <v>95924.554681290072</v>
      </c>
      <c r="I65" s="15">
        <f t="shared" si="21"/>
        <v>0.36424302169309997</v>
      </c>
      <c r="J65" s="14">
        <f t="shared" si="22"/>
        <v>34939.849651678094</v>
      </c>
      <c r="K65" s="14">
        <f>SUM($J65:J$127)</f>
        <v>771458.84224905947</v>
      </c>
      <c r="L65" s="16">
        <f t="shared" si="23"/>
        <v>22.079626842699014</v>
      </c>
      <c r="M65" s="16"/>
      <c r="N65" s="6">
        <v>51</v>
      </c>
      <c r="O65" s="6">
        <f t="shared" si="14"/>
        <v>61</v>
      </c>
      <c r="P65" s="6">
        <f t="shared" si="15"/>
        <v>95924.554681290072</v>
      </c>
      <c r="Q65" s="6">
        <f t="shared" si="16"/>
        <v>95924.554681290072</v>
      </c>
      <c r="R65" s="5">
        <f t="shared" si="17"/>
        <v>98035.8862636017</v>
      </c>
      <c r="S65" s="5">
        <f t="shared" si="24"/>
        <v>3425359126.5192571</v>
      </c>
      <c r="T65" s="20">
        <f>SUM(S65:$S$136)</f>
        <v>70061223379.671051</v>
      </c>
      <c r="U65" s="6">
        <f t="shared" si="25"/>
        <v>20.453686983433201</v>
      </c>
    </row>
    <row r="66" spans="1:21">
      <c r="A66" s="21">
        <v>52</v>
      </c>
      <c r="B66" s="22">
        <f>Absterbeordnung!B60</f>
        <v>95573.794895322528</v>
      </c>
      <c r="C66" s="15">
        <f t="shared" si="18"/>
        <v>0.35710100165990188</v>
      </c>
      <c r="D66" s="14">
        <f t="shared" si="19"/>
        <v>34129.497889557693</v>
      </c>
      <c r="E66" s="14">
        <f>SUM(D66:$D$127)</f>
        <v>736518.99259738147</v>
      </c>
      <c r="F66" s="16">
        <f t="shared" si="20"/>
        <v>21.580129745264369</v>
      </c>
      <c r="G66" s="5"/>
      <c r="H66" s="14">
        <f t="shared" si="13"/>
        <v>95573.794895322528</v>
      </c>
      <c r="I66" s="15">
        <f t="shared" si="21"/>
        <v>0.35710100165990188</v>
      </c>
      <c r="J66" s="14">
        <f t="shared" si="22"/>
        <v>34129.497889557693</v>
      </c>
      <c r="K66" s="14">
        <f>SUM($J66:J$127)</f>
        <v>736518.99259738147</v>
      </c>
      <c r="L66" s="16">
        <f t="shared" si="23"/>
        <v>21.580129745264369</v>
      </c>
      <c r="M66" s="16"/>
      <c r="N66" s="6">
        <v>52</v>
      </c>
      <c r="O66" s="6">
        <f t="shared" si="14"/>
        <v>62</v>
      </c>
      <c r="P66" s="6">
        <f t="shared" si="15"/>
        <v>95573.794895322528</v>
      </c>
      <c r="Q66" s="6">
        <f t="shared" si="16"/>
        <v>95573.794895322528</v>
      </c>
      <c r="R66" s="5">
        <f t="shared" si="17"/>
        <v>97894.815307301949</v>
      </c>
      <c r="S66" s="5">
        <f t="shared" si="24"/>
        <v>3341100892.4292016</v>
      </c>
      <c r="T66" s="20">
        <f>SUM(S66:$S$136)</f>
        <v>66635864253.151794</v>
      </c>
      <c r="U66" s="6">
        <f t="shared" si="25"/>
        <v>19.9442837551377</v>
      </c>
    </row>
    <row r="67" spans="1:21">
      <c r="A67" s="21">
        <v>53</v>
      </c>
      <c r="B67" s="22">
        <f>Absterbeordnung!B61</f>
        <v>95186.721865965796</v>
      </c>
      <c r="C67" s="15">
        <f t="shared" si="18"/>
        <v>0.35009902123519798</v>
      </c>
      <c r="D67" s="14">
        <f t="shared" si="19"/>
        <v>33324.778159861642</v>
      </c>
      <c r="E67" s="14">
        <f>SUM(D67:$D$127)</f>
        <v>702389.49470782373</v>
      </c>
      <c r="F67" s="16">
        <f t="shared" si="20"/>
        <v>21.077094387197562</v>
      </c>
      <c r="G67" s="5"/>
      <c r="H67" s="14">
        <f t="shared" si="13"/>
        <v>95186.721865965796</v>
      </c>
      <c r="I67" s="15">
        <f t="shared" si="21"/>
        <v>0.35009902123519798</v>
      </c>
      <c r="J67" s="14">
        <f t="shared" si="22"/>
        <v>33324.778159861642</v>
      </c>
      <c r="K67" s="14">
        <f>SUM($J67:J$127)</f>
        <v>702389.49470782373</v>
      </c>
      <c r="L67" s="16">
        <f t="shared" si="23"/>
        <v>21.077094387197562</v>
      </c>
      <c r="M67" s="16"/>
      <c r="N67" s="6">
        <v>53</v>
      </c>
      <c r="O67" s="6">
        <f t="shared" si="14"/>
        <v>63</v>
      </c>
      <c r="P67" s="6">
        <f t="shared" si="15"/>
        <v>95186.721865965796</v>
      </c>
      <c r="Q67" s="6">
        <f t="shared" si="16"/>
        <v>95186.721865965796</v>
      </c>
      <c r="R67" s="5">
        <f t="shared" si="17"/>
        <v>97754.589698592477</v>
      </c>
      <c r="S67" s="5">
        <f t="shared" si="24"/>
        <v>3257650015.8138909</v>
      </c>
      <c r="T67" s="20">
        <f>SUM(S67:$S$136)</f>
        <v>63294763360.722595</v>
      </c>
      <c r="U67" s="6">
        <f t="shared" si="25"/>
        <v>19.429577472553952</v>
      </c>
    </row>
    <row r="68" spans="1:21">
      <c r="A68" s="21">
        <v>54</v>
      </c>
      <c r="B68" s="22">
        <f>Absterbeordnung!B62</f>
        <v>94760.759595536249</v>
      </c>
      <c r="C68" s="15">
        <f t="shared" si="18"/>
        <v>0.34323433454431168</v>
      </c>
      <c r="D68" s="14">
        <f t="shared" si="19"/>
        <v>32525.146260687383</v>
      </c>
      <c r="E68" s="14">
        <f>SUM(D68:$D$127)</f>
        <v>669064.71654796216</v>
      </c>
      <c r="F68" s="16">
        <f t="shared" si="20"/>
        <v>20.570690480080941</v>
      </c>
      <c r="G68" s="5"/>
      <c r="H68" s="14">
        <f t="shared" si="13"/>
        <v>94760.759595536249</v>
      </c>
      <c r="I68" s="15">
        <f t="shared" si="21"/>
        <v>0.34323433454431168</v>
      </c>
      <c r="J68" s="14">
        <f t="shared" si="22"/>
        <v>32525.146260687383</v>
      </c>
      <c r="K68" s="14">
        <f>SUM($J68:J$127)</f>
        <v>669064.71654796216</v>
      </c>
      <c r="L68" s="16">
        <f t="shared" si="23"/>
        <v>20.570690480080941</v>
      </c>
      <c r="M68" s="16"/>
      <c r="N68" s="6">
        <v>54</v>
      </c>
      <c r="O68" s="6">
        <f t="shared" si="14"/>
        <v>64</v>
      </c>
      <c r="P68" s="6">
        <f t="shared" si="15"/>
        <v>94760.759595536249</v>
      </c>
      <c r="Q68" s="6">
        <f t="shared" si="16"/>
        <v>94760.759595536249</v>
      </c>
      <c r="R68" s="5">
        <f t="shared" si="17"/>
        <v>97590.732602135133</v>
      </c>
      <c r="S68" s="5">
        <f t="shared" si="24"/>
        <v>3174152851.5720778</v>
      </c>
      <c r="T68" s="20">
        <f>SUM(S68:$S$136)</f>
        <v>60037113344.908707</v>
      </c>
      <c r="U68" s="6">
        <f t="shared" si="25"/>
        <v>18.914373740752225</v>
      </c>
    </row>
    <row r="69" spans="1:21">
      <c r="A69" s="21">
        <v>55</v>
      </c>
      <c r="B69" s="22">
        <f>Absterbeordnung!B63</f>
        <v>94289.202471484852</v>
      </c>
      <c r="C69" s="15">
        <f t="shared" si="18"/>
        <v>0.33650424955324687</v>
      </c>
      <c r="D69" s="14">
        <f t="shared" si="19"/>
        <v>31728.71731864116</v>
      </c>
      <c r="E69" s="14">
        <f>SUM(D69:$D$127)</f>
        <v>636539.57028727478</v>
      </c>
      <c r="F69" s="16">
        <f t="shared" si="20"/>
        <v>20.061938334749417</v>
      </c>
      <c r="G69" s="5"/>
      <c r="H69" s="14">
        <f t="shared" si="13"/>
        <v>94289.202471484852</v>
      </c>
      <c r="I69" s="15">
        <f t="shared" si="21"/>
        <v>0.33650424955324687</v>
      </c>
      <c r="J69" s="14">
        <f t="shared" si="22"/>
        <v>31728.71731864116</v>
      </c>
      <c r="K69" s="14">
        <f>SUM($J69:J$127)</f>
        <v>636539.57028727478</v>
      </c>
      <c r="L69" s="16">
        <f t="shared" si="23"/>
        <v>20.061938334749417</v>
      </c>
      <c r="M69" s="16"/>
      <c r="N69" s="6">
        <v>55</v>
      </c>
      <c r="O69" s="6">
        <f t="shared" si="14"/>
        <v>65</v>
      </c>
      <c r="P69" s="6">
        <f t="shared" si="15"/>
        <v>94289.202471484852</v>
      </c>
      <c r="Q69" s="6">
        <f t="shared" si="16"/>
        <v>94289.202471484852</v>
      </c>
      <c r="R69" s="5">
        <f t="shared" si="17"/>
        <v>97415.734639028669</v>
      </c>
      <c r="S69" s="5">
        <f t="shared" si="24"/>
        <v>3090876306.7495008</v>
      </c>
      <c r="T69" s="20">
        <f>SUM(S69:$S$136)</f>
        <v>56862960493.336624</v>
      </c>
      <c r="U69" s="6">
        <f t="shared" si="25"/>
        <v>18.397035290336859</v>
      </c>
    </row>
    <row r="70" spans="1:21">
      <c r="A70" s="21">
        <v>56</v>
      </c>
      <c r="B70" s="22">
        <f>Absterbeordnung!B64</f>
        <v>93753.395555078358</v>
      </c>
      <c r="C70" s="15">
        <f t="shared" si="18"/>
        <v>0.3299061270129871</v>
      </c>
      <c r="D70" s="14">
        <f t="shared" si="19"/>
        <v>30929.8196218925</v>
      </c>
      <c r="E70" s="14">
        <f>SUM(D70:$D$127)</f>
        <v>604810.85296863364</v>
      </c>
      <c r="F70" s="16">
        <f t="shared" si="20"/>
        <v>19.554296156985707</v>
      </c>
      <c r="G70" s="5"/>
      <c r="H70" s="14">
        <f t="shared" si="13"/>
        <v>93753.395555078358</v>
      </c>
      <c r="I70" s="15">
        <f t="shared" si="21"/>
        <v>0.3299061270129871</v>
      </c>
      <c r="J70" s="14">
        <f t="shared" si="22"/>
        <v>30929.8196218925</v>
      </c>
      <c r="K70" s="14">
        <f>SUM($J70:J$127)</f>
        <v>604810.85296863364</v>
      </c>
      <c r="L70" s="16">
        <f t="shared" si="23"/>
        <v>19.554296156985707</v>
      </c>
      <c r="M70" s="16"/>
      <c r="N70" s="6">
        <v>56</v>
      </c>
      <c r="O70" s="6">
        <f t="shared" si="14"/>
        <v>66</v>
      </c>
      <c r="P70" s="6">
        <f t="shared" si="15"/>
        <v>93753.395555078358</v>
      </c>
      <c r="Q70" s="6">
        <f t="shared" si="16"/>
        <v>93753.395555078358</v>
      </c>
      <c r="R70" s="5">
        <f t="shared" si="17"/>
        <v>97228.619453275722</v>
      </c>
      <c r="S70" s="5">
        <f t="shared" si="24"/>
        <v>3007263661.7754464</v>
      </c>
      <c r="T70" s="20">
        <f>SUM(S70:$S$136)</f>
        <v>53772084186.587128</v>
      </c>
      <c r="U70" s="6">
        <f t="shared" si="25"/>
        <v>17.880734858758888</v>
      </c>
    </row>
    <row r="71" spans="1:21">
      <c r="A71" s="21">
        <v>57</v>
      </c>
      <c r="B71" s="22">
        <f>Absterbeordnung!B65</f>
        <v>93157.717547649736</v>
      </c>
      <c r="C71" s="15">
        <f t="shared" si="18"/>
        <v>0.32343737942449713</v>
      </c>
      <c r="D71" s="14">
        <f t="shared" si="19"/>
        <v>30130.68803677932</v>
      </c>
      <c r="E71" s="14">
        <f>SUM(D71:$D$127)</f>
        <v>573881.03334674123</v>
      </c>
      <c r="F71" s="16">
        <f t="shared" si="20"/>
        <v>19.046396572365946</v>
      </c>
      <c r="G71" s="5"/>
      <c r="H71" s="14">
        <f t="shared" si="13"/>
        <v>93157.717547649736</v>
      </c>
      <c r="I71" s="15">
        <f t="shared" si="21"/>
        <v>0.32343737942449713</v>
      </c>
      <c r="J71" s="14">
        <f t="shared" si="22"/>
        <v>30130.68803677932</v>
      </c>
      <c r="K71" s="14">
        <f>SUM($J71:J$127)</f>
        <v>573881.03334674123</v>
      </c>
      <c r="L71" s="16">
        <f t="shared" si="23"/>
        <v>19.046396572365946</v>
      </c>
      <c r="M71" s="16"/>
      <c r="N71" s="6">
        <v>57</v>
      </c>
      <c r="O71" s="6">
        <f t="shared" si="14"/>
        <v>67</v>
      </c>
      <c r="P71" s="6">
        <f t="shared" si="15"/>
        <v>93157.717547649736</v>
      </c>
      <c r="Q71" s="6">
        <f t="shared" si="16"/>
        <v>93157.717547649736</v>
      </c>
      <c r="R71" s="5">
        <f t="shared" si="17"/>
        <v>97024.063409064678</v>
      </c>
      <c r="S71" s="5">
        <f t="shared" si="24"/>
        <v>2923401786.6392236</v>
      </c>
      <c r="T71" s="20">
        <f>SUM(S71:$S$136)</f>
        <v>50764820524.811676</v>
      </c>
      <c r="U71" s="6">
        <f t="shared" si="25"/>
        <v>17.364982383475759</v>
      </c>
    </row>
    <row r="72" spans="1:21">
      <c r="A72" s="21">
        <v>58</v>
      </c>
      <c r="B72" s="22">
        <f>Absterbeordnung!B66</f>
        <v>92507.290531595878</v>
      </c>
      <c r="C72" s="15">
        <f t="shared" si="18"/>
        <v>0.31709547002401678</v>
      </c>
      <c r="D72" s="14">
        <f t="shared" si="19"/>
        <v>29333.642771764673</v>
      </c>
      <c r="E72" s="14">
        <f>SUM(D72:$D$127)</f>
        <v>543750.34530996182</v>
      </c>
      <c r="F72" s="16">
        <f t="shared" si="20"/>
        <v>18.536748045263337</v>
      </c>
      <c r="G72" s="5"/>
      <c r="H72" s="14">
        <f t="shared" si="13"/>
        <v>92507.290531595878</v>
      </c>
      <c r="I72" s="15">
        <f t="shared" si="21"/>
        <v>0.31709547002401678</v>
      </c>
      <c r="J72" s="14">
        <f t="shared" si="22"/>
        <v>29333.642771764673</v>
      </c>
      <c r="K72" s="14">
        <f>SUM($J72:J$127)</f>
        <v>543750.34530996182</v>
      </c>
      <c r="L72" s="16">
        <f t="shared" si="23"/>
        <v>18.536748045263337</v>
      </c>
      <c r="M72" s="16"/>
      <c r="N72" s="6">
        <v>58</v>
      </c>
      <c r="O72" s="6">
        <f t="shared" si="14"/>
        <v>68</v>
      </c>
      <c r="P72" s="6">
        <f t="shared" si="15"/>
        <v>92507.290531595878</v>
      </c>
      <c r="Q72" s="6">
        <f t="shared" si="16"/>
        <v>92507.290531595878</v>
      </c>
      <c r="R72" s="5">
        <f t="shared" si="17"/>
        <v>96792.553701575729</v>
      </c>
      <c r="S72" s="5">
        <f t="shared" si="24"/>
        <v>2839278193.2488708</v>
      </c>
      <c r="T72" s="20">
        <f>SUM(S72:$S$136)</f>
        <v>47841418738.172455</v>
      </c>
      <c r="U72" s="6">
        <f t="shared" si="25"/>
        <v>16.849852491357833</v>
      </c>
    </row>
    <row r="73" spans="1:21">
      <c r="A73" s="21">
        <v>59</v>
      </c>
      <c r="B73" s="22">
        <f>Absterbeordnung!B67</f>
        <v>91789.28150068516</v>
      </c>
      <c r="C73" s="15">
        <f t="shared" si="18"/>
        <v>0.3108779117882518</v>
      </c>
      <c r="D73" s="14">
        <f t="shared" si="19"/>
        <v>28535.260157477016</v>
      </c>
      <c r="E73" s="14">
        <f>SUM(D73:$D$127)</f>
        <v>514416.7025381967</v>
      </c>
      <c r="F73" s="16">
        <f t="shared" si="20"/>
        <v>18.027405381948324</v>
      </c>
      <c r="G73" s="5"/>
      <c r="H73" s="14">
        <f t="shared" si="13"/>
        <v>91789.28150068516</v>
      </c>
      <c r="I73" s="15">
        <f t="shared" si="21"/>
        <v>0.3108779117882518</v>
      </c>
      <c r="J73" s="14">
        <f t="shared" si="22"/>
        <v>28535.260157477016</v>
      </c>
      <c r="K73" s="14">
        <f>SUM($J73:J$127)</f>
        <v>514416.7025381967</v>
      </c>
      <c r="L73" s="16">
        <f t="shared" si="23"/>
        <v>18.027405381948324</v>
      </c>
      <c r="M73" s="16"/>
      <c r="N73" s="6">
        <v>59</v>
      </c>
      <c r="O73" s="6">
        <f t="shared" si="14"/>
        <v>69</v>
      </c>
      <c r="P73" s="6">
        <f t="shared" si="15"/>
        <v>91789.28150068516</v>
      </c>
      <c r="Q73" s="6">
        <f t="shared" si="16"/>
        <v>91789.28150068516</v>
      </c>
      <c r="R73" s="5">
        <f t="shared" si="17"/>
        <v>96533.643864988568</v>
      </c>
      <c r="S73" s="5">
        <f t="shared" si="24"/>
        <v>2754612641.6366835</v>
      </c>
      <c r="T73" s="20">
        <f>SUM(S73:$S$136)</f>
        <v>45002140544.923569</v>
      </c>
      <c r="U73" s="6">
        <f t="shared" si="25"/>
        <v>16.33701227704562</v>
      </c>
    </row>
    <row r="74" spans="1:21">
      <c r="A74" s="21">
        <v>60</v>
      </c>
      <c r="B74" s="22">
        <f>Absterbeordnung!B68</f>
        <v>90986.4103757501</v>
      </c>
      <c r="C74" s="15">
        <f t="shared" si="18"/>
        <v>0.30478226645907031</v>
      </c>
      <c r="D74" s="14">
        <f t="shared" si="19"/>
        <v>27731.044371296186</v>
      </c>
      <c r="E74" s="14">
        <f>SUM(D74:$D$127)</f>
        <v>485881.4423807197</v>
      </c>
      <c r="F74" s="16">
        <f t="shared" si="20"/>
        <v>17.521209654968683</v>
      </c>
      <c r="G74" s="5"/>
      <c r="H74" s="14">
        <f t="shared" si="13"/>
        <v>90986.4103757501</v>
      </c>
      <c r="I74" s="15">
        <f t="shared" si="21"/>
        <v>0.30478226645907031</v>
      </c>
      <c r="J74" s="14">
        <f t="shared" si="22"/>
        <v>27731.044371296186</v>
      </c>
      <c r="K74" s="14">
        <f>SUM($J74:J$127)</f>
        <v>485881.4423807197</v>
      </c>
      <c r="L74" s="16">
        <f t="shared" si="23"/>
        <v>17.521209654968683</v>
      </c>
      <c r="M74" s="16"/>
      <c r="N74" s="6">
        <v>60</v>
      </c>
      <c r="O74" s="6">
        <f t="shared" si="14"/>
        <v>70</v>
      </c>
      <c r="P74" s="6">
        <f t="shared" si="15"/>
        <v>90986.4103757501</v>
      </c>
      <c r="Q74" s="6">
        <f t="shared" si="16"/>
        <v>90986.4103757501</v>
      </c>
      <c r="R74" s="5">
        <f t="shared" si="17"/>
        <v>96240.052124399663</v>
      </c>
      <c r="S74" s="5">
        <f t="shared" si="24"/>
        <v>2668837155.7575846</v>
      </c>
      <c r="T74" s="20">
        <f>SUM(S74:$S$136)</f>
        <v>42247527903.286896</v>
      </c>
      <c r="U74" s="6">
        <f t="shared" si="25"/>
        <v>15.829938447965882</v>
      </c>
    </row>
    <row r="75" spans="1:21">
      <c r="A75" s="21">
        <v>61</v>
      </c>
      <c r="B75" s="22">
        <f>Absterbeordnung!B69</f>
        <v>90111.549058111268</v>
      </c>
      <c r="C75" s="15">
        <f t="shared" si="18"/>
        <v>0.29880614358732388</v>
      </c>
      <c r="D75" s="14">
        <f t="shared" si="19"/>
        <v>26925.884466734176</v>
      </c>
      <c r="E75" s="14">
        <f>SUM(D75:$D$127)</f>
        <v>458150.39800942352</v>
      </c>
      <c r="F75" s="16">
        <f t="shared" si="20"/>
        <v>17.015240430651385</v>
      </c>
      <c r="G75" s="5"/>
      <c r="H75" s="14">
        <f t="shared" si="13"/>
        <v>90111.549058111268</v>
      </c>
      <c r="I75" s="15">
        <f t="shared" si="21"/>
        <v>0.29880614358732388</v>
      </c>
      <c r="J75" s="14">
        <f t="shared" si="22"/>
        <v>26925.884466734176</v>
      </c>
      <c r="K75" s="14">
        <f>SUM($J75:J$127)</f>
        <v>458150.39800942352</v>
      </c>
      <c r="L75" s="16">
        <f t="shared" si="23"/>
        <v>17.015240430651385</v>
      </c>
      <c r="M75" s="16"/>
      <c r="N75" s="6">
        <v>61</v>
      </c>
      <c r="O75" s="6">
        <f t="shared" si="14"/>
        <v>71</v>
      </c>
      <c r="P75" s="6">
        <f t="shared" si="15"/>
        <v>90111.549058111268</v>
      </c>
      <c r="Q75" s="6">
        <f t="shared" si="16"/>
        <v>90111.549058111268</v>
      </c>
      <c r="R75" s="5">
        <f t="shared" si="17"/>
        <v>95924.554681290072</v>
      </c>
      <c r="S75" s="5">
        <f t="shared" si="24"/>
        <v>2582853476.8713412</v>
      </c>
      <c r="T75" s="20">
        <f>SUM(S75:$S$136)</f>
        <v>39578690747.529312</v>
      </c>
      <c r="U75" s="6">
        <f t="shared" si="25"/>
        <v>15.323629893040515</v>
      </c>
    </row>
    <row r="76" spans="1:21">
      <c r="A76" s="21">
        <v>62</v>
      </c>
      <c r="B76" s="22">
        <f>Absterbeordnung!B70</f>
        <v>89142.642332725634</v>
      </c>
      <c r="C76" s="15">
        <f t="shared" si="18"/>
        <v>0.29294719959541554</v>
      </c>
      <c r="D76" s="14">
        <f t="shared" si="19"/>
        <v>26114.087435907717</v>
      </c>
      <c r="E76" s="14">
        <f>SUM(D76:$D$127)</f>
        <v>431224.51354268927</v>
      </c>
      <c r="F76" s="16">
        <f t="shared" si="20"/>
        <v>16.513099092627744</v>
      </c>
      <c r="G76" s="5"/>
      <c r="H76" s="14">
        <f t="shared" si="13"/>
        <v>89142.642332725634</v>
      </c>
      <c r="I76" s="15">
        <f t="shared" si="21"/>
        <v>0.29294719959541554</v>
      </c>
      <c r="J76" s="14">
        <f t="shared" si="22"/>
        <v>26114.087435907717</v>
      </c>
      <c r="K76" s="14">
        <f>SUM($J76:J$127)</f>
        <v>431224.51354268927</v>
      </c>
      <c r="L76" s="16">
        <f t="shared" si="23"/>
        <v>16.513099092627744</v>
      </c>
      <c r="M76" s="16"/>
      <c r="N76" s="6">
        <v>62</v>
      </c>
      <c r="O76" s="6">
        <f t="shared" si="14"/>
        <v>72</v>
      </c>
      <c r="P76" s="6">
        <f t="shared" si="15"/>
        <v>89142.642332725634</v>
      </c>
      <c r="Q76" s="6">
        <f t="shared" si="16"/>
        <v>89142.642332725634</v>
      </c>
      <c r="R76" s="5">
        <f t="shared" si="17"/>
        <v>95573.794895322528</v>
      </c>
      <c r="S76" s="5">
        <f t="shared" si="24"/>
        <v>2495822436.477963</v>
      </c>
      <c r="T76" s="20">
        <f>SUM(S76:$S$136)</f>
        <v>36995837270.657974</v>
      </c>
      <c r="U76" s="6">
        <f t="shared" si="25"/>
        <v>14.823104692842451</v>
      </c>
    </row>
    <row r="77" spans="1:21">
      <c r="A77" s="21">
        <v>63</v>
      </c>
      <c r="B77" s="22">
        <f>Absterbeordnung!B71</f>
        <v>88084.010141978622</v>
      </c>
      <c r="C77" s="15">
        <f t="shared" si="18"/>
        <v>0.28720313685825061</v>
      </c>
      <c r="D77" s="14">
        <f t="shared" si="19"/>
        <v>25298.004019830219</v>
      </c>
      <c r="E77" s="14">
        <f>SUM(D77:$D$127)</f>
        <v>405110.42610678158</v>
      </c>
      <c r="F77" s="16">
        <f t="shared" si="20"/>
        <v>16.013533154205749</v>
      </c>
      <c r="G77" s="5"/>
      <c r="H77" s="14">
        <f t="shared" si="13"/>
        <v>88084.010141978622</v>
      </c>
      <c r="I77" s="15">
        <f t="shared" si="21"/>
        <v>0.28720313685825061</v>
      </c>
      <c r="J77" s="14">
        <f t="shared" si="22"/>
        <v>25298.004019830219</v>
      </c>
      <c r="K77" s="14">
        <f>SUM($J77:J$127)</f>
        <v>405110.42610678158</v>
      </c>
      <c r="L77" s="16">
        <f t="shared" si="23"/>
        <v>16.013533154205749</v>
      </c>
      <c r="M77" s="16"/>
      <c r="N77" s="6">
        <v>63</v>
      </c>
      <c r="O77" s="6">
        <f t="shared" si="14"/>
        <v>73</v>
      </c>
      <c r="P77" s="6">
        <f t="shared" si="15"/>
        <v>88084.010141978622</v>
      </c>
      <c r="Q77" s="6">
        <f t="shared" si="16"/>
        <v>88084.010141978622</v>
      </c>
      <c r="R77" s="5">
        <f t="shared" si="17"/>
        <v>95186.721865965796</v>
      </c>
      <c r="S77" s="5">
        <f t="shared" si="24"/>
        <v>2408034072.3996639</v>
      </c>
      <c r="T77" s="20">
        <f>SUM(S77:$S$136)</f>
        <v>34500014834.180016</v>
      </c>
      <c r="U77" s="6">
        <f t="shared" si="25"/>
        <v>14.327045962352152</v>
      </c>
    </row>
    <row r="78" spans="1:21">
      <c r="A78" s="21">
        <v>64</v>
      </c>
      <c r="B78" s="22">
        <f>Absterbeordnung!B72</f>
        <v>86934.862417443073</v>
      </c>
      <c r="C78" s="15">
        <f t="shared" si="18"/>
        <v>0.28157170280220639</v>
      </c>
      <c r="D78" s="14">
        <f t="shared" si="19"/>
        <v>24478.397243754982</v>
      </c>
      <c r="E78" s="14">
        <f>SUM(D78:$D$127)</f>
        <v>379812.42208695138</v>
      </c>
      <c r="F78" s="16">
        <f t="shared" si="20"/>
        <v>15.516229200171614</v>
      </c>
      <c r="G78" s="5"/>
      <c r="H78" s="14">
        <f t="shared" ref="H78:H109" si="26">B78</f>
        <v>86934.862417443073</v>
      </c>
      <c r="I78" s="15">
        <f t="shared" si="21"/>
        <v>0.28157170280220639</v>
      </c>
      <c r="J78" s="14">
        <f t="shared" si="22"/>
        <v>24478.397243754982</v>
      </c>
      <c r="K78" s="14">
        <f>SUM($J78:J$127)</f>
        <v>379812.42208695138</v>
      </c>
      <c r="L78" s="16">
        <f t="shared" si="23"/>
        <v>15.516229200171614</v>
      </c>
      <c r="M78" s="16"/>
      <c r="N78" s="6">
        <v>64</v>
      </c>
      <c r="O78" s="6">
        <f t="shared" ref="O78:O109" si="27">N78+$B$3</f>
        <v>74</v>
      </c>
      <c r="P78" s="6">
        <f t="shared" ref="P78:P109" si="28">B78</f>
        <v>86934.862417443073</v>
      </c>
      <c r="Q78" s="6">
        <f t="shared" ref="Q78:Q109" si="29">B78</f>
        <v>86934.862417443073</v>
      </c>
      <c r="R78" s="5">
        <f t="shared" ref="R78:R109" si="30">LOOKUP(N78,$O$14:$O$136,$Q$14:$Q$136)</f>
        <v>94760.759595536249</v>
      </c>
      <c r="S78" s="5">
        <f t="shared" si="24"/>
        <v>2319591516.4995031</v>
      </c>
      <c r="T78" s="20">
        <f>SUM(S78:$S$136)</f>
        <v>32091980761.780365</v>
      </c>
      <c r="U78" s="6">
        <f t="shared" si="25"/>
        <v>13.835186296167521</v>
      </c>
    </row>
    <row r="79" spans="1:21">
      <c r="A79" s="21">
        <v>65</v>
      </c>
      <c r="B79" s="22">
        <f>Absterbeordnung!B73</f>
        <v>85688.871693654277</v>
      </c>
      <c r="C79" s="15">
        <f t="shared" ref="C79:C110" si="31">1/(((1+($B$5/100))^A79))</f>
        <v>0.27605068902177099</v>
      </c>
      <c r="D79" s="14">
        <f t="shared" ref="D79:D110" si="32">B79*C79</f>
        <v>23654.472072531393</v>
      </c>
      <c r="E79" s="14">
        <f>SUM(D79:$D$127)</f>
        <v>355334.02484319644</v>
      </c>
      <c r="F79" s="16">
        <f t="shared" ref="F79:F110" si="33">E79/D79</f>
        <v>15.021853954450577</v>
      </c>
      <c r="G79" s="5"/>
      <c r="H79" s="14">
        <f t="shared" si="26"/>
        <v>85688.871693654277</v>
      </c>
      <c r="I79" s="15">
        <f t="shared" ref="I79:I110" si="34">1/(((1+($B$5/100))^A79))</f>
        <v>0.27605068902177099</v>
      </c>
      <c r="J79" s="14">
        <f t="shared" ref="J79:J110" si="35">H79*I79</f>
        <v>23654.472072531393</v>
      </c>
      <c r="K79" s="14">
        <f>SUM($J79:J$127)</f>
        <v>355334.02484319644</v>
      </c>
      <c r="L79" s="16">
        <f t="shared" ref="L79:L110" si="36">K79/J79</f>
        <v>15.021853954450577</v>
      </c>
      <c r="M79" s="16"/>
      <c r="N79" s="6">
        <v>65</v>
      </c>
      <c r="O79" s="6">
        <f t="shared" si="27"/>
        <v>75</v>
      </c>
      <c r="P79" s="6">
        <f t="shared" si="28"/>
        <v>85688.871693654277</v>
      </c>
      <c r="Q79" s="6">
        <f t="shared" si="29"/>
        <v>85688.871693654277</v>
      </c>
      <c r="R79" s="5">
        <f t="shared" si="30"/>
        <v>94289.202471484852</v>
      </c>
      <c r="S79" s="5">
        <f t="shared" ref="S79:S110" si="37">P79*R79*I79</f>
        <v>2230361306.6029963</v>
      </c>
      <c r="T79" s="20">
        <f>SUM(S79:$S$136)</f>
        <v>29772389245.280861</v>
      </c>
      <c r="U79" s="6">
        <f t="shared" ref="U79:U110" si="38">T79/S79</f>
        <v>13.348684429352117</v>
      </c>
    </row>
    <row r="80" spans="1:21">
      <c r="A80" s="21">
        <v>66</v>
      </c>
      <c r="B80" s="22">
        <f>Absterbeordnung!B74</f>
        <v>84346.887126902438</v>
      </c>
      <c r="C80" s="15">
        <f t="shared" si="31"/>
        <v>0.27063793041350098</v>
      </c>
      <c r="D80" s="14">
        <f t="shared" si="32"/>
        <v>22827.466968846045</v>
      </c>
      <c r="E80" s="14">
        <f>SUM(D80:$D$127)</f>
        <v>331679.55277066503</v>
      </c>
      <c r="F80" s="16">
        <f t="shared" si="33"/>
        <v>14.529844823489491</v>
      </c>
      <c r="G80" s="5"/>
      <c r="H80" s="14">
        <f t="shared" si="26"/>
        <v>84346.887126902438</v>
      </c>
      <c r="I80" s="15">
        <f t="shared" si="34"/>
        <v>0.27063793041350098</v>
      </c>
      <c r="J80" s="14">
        <f t="shared" si="35"/>
        <v>22827.466968846045</v>
      </c>
      <c r="K80" s="14">
        <f>SUM($J80:J$127)</f>
        <v>331679.55277066503</v>
      </c>
      <c r="L80" s="16">
        <f t="shared" si="36"/>
        <v>14.529844823489491</v>
      </c>
      <c r="M80" s="16"/>
      <c r="N80" s="6">
        <v>66</v>
      </c>
      <c r="O80" s="6">
        <f t="shared" si="27"/>
        <v>76</v>
      </c>
      <c r="P80" s="6">
        <f t="shared" si="28"/>
        <v>84346.887126902438</v>
      </c>
      <c r="Q80" s="6">
        <f t="shared" si="29"/>
        <v>84346.887126902438</v>
      </c>
      <c r="R80" s="5">
        <f t="shared" si="30"/>
        <v>93753.395555078358</v>
      </c>
      <c r="S80" s="5">
        <f t="shared" si="37"/>
        <v>2140152540.2507088</v>
      </c>
      <c r="T80" s="20">
        <f>SUM(S80:$S$136)</f>
        <v>27542027938.677864</v>
      </c>
      <c r="U80" s="6">
        <f t="shared" si="38"/>
        <v>12.869189191276732</v>
      </c>
    </row>
    <row r="81" spans="1:21">
      <c r="A81" s="21">
        <v>67</v>
      </c>
      <c r="B81" s="22">
        <f>Absterbeordnung!B75</f>
        <v>82897.674075145173</v>
      </c>
      <c r="C81" s="15">
        <f t="shared" si="31"/>
        <v>0.26533130432696173</v>
      </c>
      <c r="D81" s="14">
        <f t="shared" si="32"/>
        <v>21995.347988029629</v>
      </c>
      <c r="E81" s="14">
        <f>SUM(D81:$D$127)</f>
        <v>308852.08580181899</v>
      </c>
      <c r="F81" s="16">
        <f t="shared" si="33"/>
        <v>14.04170036181757</v>
      </c>
      <c r="G81" s="5"/>
      <c r="H81" s="14">
        <f t="shared" si="26"/>
        <v>82897.674075145173</v>
      </c>
      <c r="I81" s="15">
        <f t="shared" si="34"/>
        <v>0.26533130432696173</v>
      </c>
      <c r="J81" s="14">
        <f t="shared" si="35"/>
        <v>21995.347988029629</v>
      </c>
      <c r="K81" s="14">
        <f>SUM($J81:J$127)</f>
        <v>308852.08580181899</v>
      </c>
      <c r="L81" s="16">
        <f t="shared" si="36"/>
        <v>14.04170036181757</v>
      </c>
      <c r="M81" s="16"/>
      <c r="N81" s="6">
        <v>67</v>
      </c>
      <c r="O81" s="6">
        <f t="shared" si="27"/>
        <v>77</v>
      </c>
      <c r="P81" s="6">
        <f t="shared" si="28"/>
        <v>82897.674075145173</v>
      </c>
      <c r="Q81" s="6">
        <f t="shared" si="29"/>
        <v>82897.674075145173</v>
      </c>
      <c r="R81" s="5">
        <f t="shared" si="30"/>
        <v>93157.717547649736</v>
      </c>
      <c r="S81" s="5">
        <f t="shared" si="37"/>
        <v>2049036415.2311301</v>
      </c>
      <c r="T81" s="20">
        <f>SUM(S81:$S$136)</f>
        <v>25401875398.427155</v>
      </c>
      <c r="U81" s="6">
        <f t="shared" si="38"/>
        <v>12.396985826902368</v>
      </c>
    </row>
    <row r="82" spans="1:21">
      <c r="A82" s="21">
        <v>68</v>
      </c>
      <c r="B82" s="22">
        <f>Absterbeordnung!B76</f>
        <v>81364.086198318066</v>
      </c>
      <c r="C82" s="15">
        <f t="shared" si="31"/>
        <v>0.26012872973231543</v>
      </c>
      <c r="D82" s="14">
        <f t="shared" si="32"/>
        <v>21165.136388599098</v>
      </c>
      <c r="E82" s="14">
        <f>SUM(D82:$D$127)</f>
        <v>286856.73781378934</v>
      </c>
      <c r="F82" s="16">
        <f t="shared" si="33"/>
        <v>13.553266680970165</v>
      </c>
      <c r="G82" s="5"/>
      <c r="H82" s="14">
        <f t="shared" si="26"/>
        <v>81364.086198318066</v>
      </c>
      <c r="I82" s="15">
        <f t="shared" si="34"/>
        <v>0.26012872973231543</v>
      </c>
      <c r="J82" s="14">
        <f t="shared" si="35"/>
        <v>21165.136388599098</v>
      </c>
      <c r="K82" s="14">
        <f>SUM($J82:J$127)</f>
        <v>286856.73781378934</v>
      </c>
      <c r="L82" s="16">
        <f t="shared" si="36"/>
        <v>13.553266680970165</v>
      </c>
      <c r="M82" s="16"/>
      <c r="N82" s="6">
        <v>68</v>
      </c>
      <c r="O82" s="6">
        <f t="shared" si="27"/>
        <v>78</v>
      </c>
      <c r="P82" s="6">
        <f t="shared" si="28"/>
        <v>81364.086198318066</v>
      </c>
      <c r="Q82" s="6">
        <f t="shared" si="29"/>
        <v>81364.086198318066</v>
      </c>
      <c r="R82" s="5">
        <f t="shared" si="30"/>
        <v>92507.290531595878</v>
      </c>
      <c r="S82" s="5">
        <f t="shared" si="37"/>
        <v>1957929421.0409887</v>
      </c>
      <c r="T82" s="20">
        <f>SUM(S82:$S$136)</f>
        <v>23352838983.196026</v>
      </c>
      <c r="U82" s="6">
        <f t="shared" si="38"/>
        <v>11.927313994178517</v>
      </c>
    </row>
    <row r="83" spans="1:21">
      <c r="A83" s="21">
        <v>69</v>
      </c>
      <c r="B83" s="22">
        <f>Absterbeordnung!B77</f>
        <v>79730.412355451379</v>
      </c>
      <c r="C83" s="15">
        <f t="shared" si="31"/>
        <v>0.25502816640423082</v>
      </c>
      <c r="D83" s="14">
        <f t="shared" si="32"/>
        <v>20333.500869663996</v>
      </c>
      <c r="E83" s="14">
        <f>SUM(D83:$D$127)</f>
        <v>265691.60142519022</v>
      </c>
      <c r="F83" s="16">
        <f t="shared" si="33"/>
        <v>13.066692407188054</v>
      </c>
      <c r="G83" s="5"/>
      <c r="H83" s="14">
        <f t="shared" si="26"/>
        <v>79730.412355451379</v>
      </c>
      <c r="I83" s="15">
        <f t="shared" si="34"/>
        <v>0.25502816640423082</v>
      </c>
      <c r="J83" s="14">
        <f t="shared" si="35"/>
        <v>20333.500869663996</v>
      </c>
      <c r="K83" s="14">
        <f>SUM($J83:J$127)</f>
        <v>265691.60142519022</v>
      </c>
      <c r="L83" s="16">
        <f t="shared" si="36"/>
        <v>13.066692407188054</v>
      </c>
      <c r="M83" s="16"/>
      <c r="N83" s="6">
        <v>69</v>
      </c>
      <c r="O83" s="6">
        <f t="shared" si="27"/>
        <v>79</v>
      </c>
      <c r="P83" s="6">
        <f t="shared" si="28"/>
        <v>79730.412355451379</v>
      </c>
      <c r="Q83" s="6">
        <f t="shared" si="29"/>
        <v>79730.412355451379</v>
      </c>
      <c r="R83" s="5">
        <f t="shared" si="30"/>
        <v>91789.28150068516</v>
      </c>
      <c r="S83" s="5">
        <f t="shared" si="37"/>
        <v>1866397435.2200148</v>
      </c>
      <c r="T83" s="20">
        <f>SUM(S83:$S$136)</f>
        <v>21394909562.155037</v>
      </c>
      <c r="U83" s="6">
        <f t="shared" si="38"/>
        <v>11.463212046062933</v>
      </c>
    </row>
    <row r="84" spans="1:21">
      <c r="A84" s="21">
        <v>70</v>
      </c>
      <c r="B84" s="22">
        <f>Absterbeordnung!B78</f>
        <v>77999.778730753489</v>
      </c>
      <c r="C84" s="15">
        <f t="shared" si="31"/>
        <v>0.25002761412179492</v>
      </c>
      <c r="D84" s="14">
        <f t="shared" si="32"/>
        <v>19502.098578078221</v>
      </c>
      <c r="E84" s="14">
        <f>SUM(D84:$D$127)</f>
        <v>245358.10055552627</v>
      </c>
      <c r="F84" s="16">
        <f t="shared" si="33"/>
        <v>12.581112723495647</v>
      </c>
      <c r="G84" s="5"/>
      <c r="H84" s="14">
        <f t="shared" si="26"/>
        <v>77999.778730753489</v>
      </c>
      <c r="I84" s="15">
        <f t="shared" si="34"/>
        <v>0.25002761412179492</v>
      </c>
      <c r="J84" s="14">
        <f t="shared" si="35"/>
        <v>19502.098578078221</v>
      </c>
      <c r="K84" s="14">
        <f>SUM($J84:J$127)</f>
        <v>245358.10055552627</v>
      </c>
      <c r="L84" s="16">
        <f t="shared" si="36"/>
        <v>12.581112723495647</v>
      </c>
      <c r="M84" s="16"/>
      <c r="N84" s="6">
        <v>70</v>
      </c>
      <c r="O84" s="6">
        <f t="shared" si="27"/>
        <v>80</v>
      </c>
      <c r="P84" s="6">
        <f t="shared" si="28"/>
        <v>77999.778730753489</v>
      </c>
      <c r="Q84" s="6">
        <f t="shared" si="29"/>
        <v>77999.778730753489</v>
      </c>
      <c r="R84" s="5">
        <f t="shared" si="30"/>
        <v>90986.4103757501</v>
      </c>
      <c r="S84" s="5">
        <f t="shared" si="37"/>
        <v>1774425944.4133575</v>
      </c>
      <c r="T84" s="20">
        <f>SUM(S84:$S$136)</f>
        <v>19528512126.93502</v>
      </c>
      <c r="U84" s="6">
        <f t="shared" si="38"/>
        <v>11.005537981688684</v>
      </c>
    </row>
    <row r="85" spans="1:21">
      <c r="A85" s="21">
        <v>71</v>
      </c>
      <c r="B85" s="22">
        <f>Absterbeordnung!B79</f>
        <v>76183.729948326101</v>
      </c>
      <c r="C85" s="15">
        <f t="shared" si="31"/>
        <v>0.24512511188411268</v>
      </c>
      <c r="D85" s="14">
        <f t="shared" si="32"/>
        <v>18674.54532733246</v>
      </c>
      <c r="E85" s="14">
        <f>SUM(D85:$D$127)</f>
        <v>225856.00197744806</v>
      </c>
      <c r="F85" s="16">
        <f t="shared" si="33"/>
        <v>12.094324012637696</v>
      </c>
      <c r="G85" s="5"/>
      <c r="H85" s="14">
        <f t="shared" si="26"/>
        <v>76183.729948326101</v>
      </c>
      <c r="I85" s="15">
        <f t="shared" si="34"/>
        <v>0.24512511188411268</v>
      </c>
      <c r="J85" s="14">
        <f t="shared" si="35"/>
        <v>18674.54532733246</v>
      </c>
      <c r="K85" s="14">
        <f>SUM($J85:J$127)</f>
        <v>225856.00197744806</v>
      </c>
      <c r="L85" s="16">
        <f t="shared" si="36"/>
        <v>12.094324012637696</v>
      </c>
      <c r="M85" s="16"/>
      <c r="N85" s="6">
        <v>71</v>
      </c>
      <c r="O85" s="6">
        <f t="shared" si="27"/>
        <v>81</v>
      </c>
      <c r="P85" s="6">
        <f t="shared" si="28"/>
        <v>76183.729948326101</v>
      </c>
      <c r="Q85" s="6">
        <f t="shared" si="29"/>
        <v>76183.729948326101</v>
      </c>
      <c r="R85" s="5">
        <f t="shared" si="30"/>
        <v>90111.549058111268</v>
      </c>
      <c r="S85" s="5">
        <f t="shared" si="37"/>
        <v>1682792207.4018416</v>
      </c>
      <c r="T85" s="20">
        <f>SUM(S85:$S$136)</f>
        <v>17754086182.521664</v>
      </c>
      <c r="U85" s="6">
        <f t="shared" si="38"/>
        <v>10.550373423664235</v>
      </c>
    </row>
    <row r="86" spans="1:21">
      <c r="A86" s="21">
        <v>72</v>
      </c>
      <c r="B86" s="22">
        <f>Absterbeordnung!B80</f>
        <v>74271.385790988177</v>
      </c>
      <c r="C86" s="15">
        <f t="shared" si="31"/>
        <v>0.24031873714128693</v>
      </c>
      <c r="D86" s="14">
        <f t="shared" si="32"/>
        <v>17848.805639023602</v>
      </c>
      <c r="E86" s="14">
        <f>SUM(D86:$D$127)</f>
        <v>207181.45665011561</v>
      </c>
      <c r="F86" s="16">
        <f t="shared" si="33"/>
        <v>11.607580968731375</v>
      </c>
      <c r="G86" s="5"/>
      <c r="H86" s="14">
        <f t="shared" si="26"/>
        <v>74271.385790988177</v>
      </c>
      <c r="I86" s="15">
        <f t="shared" si="34"/>
        <v>0.24031873714128693</v>
      </c>
      <c r="J86" s="14">
        <f t="shared" si="35"/>
        <v>17848.805639023602</v>
      </c>
      <c r="K86" s="14">
        <f>SUM($J86:J$127)</f>
        <v>207181.45665011561</v>
      </c>
      <c r="L86" s="16">
        <f t="shared" si="36"/>
        <v>11.607580968731375</v>
      </c>
      <c r="M86" s="16"/>
      <c r="N86" s="6">
        <v>72</v>
      </c>
      <c r="O86" s="6">
        <f t="shared" si="27"/>
        <v>82</v>
      </c>
      <c r="P86" s="6">
        <f t="shared" si="28"/>
        <v>74271.385790988177</v>
      </c>
      <c r="Q86" s="6">
        <f t="shared" si="29"/>
        <v>74271.385790988177</v>
      </c>
      <c r="R86" s="5">
        <f t="shared" si="30"/>
        <v>89142.642332725634</v>
      </c>
      <c r="S86" s="5">
        <f t="shared" si="37"/>
        <v>1591089697.1458173</v>
      </c>
      <c r="T86" s="20">
        <f>SUM(S86:$S$136)</f>
        <v>16071293975.119827</v>
      </c>
      <c r="U86" s="6">
        <f t="shared" si="38"/>
        <v>10.100809529437205</v>
      </c>
    </row>
    <row r="87" spans="1:21">
      <c r="A87" s="21">
        <v>73</v>
      </c>
      <c r="B87" s="22">
        <f>Absterbeordnung!B81</f>
        <v>72248.734130962592</v>
      </c>
      <c r="C87" s="15">
        <f t="shared" si="31"/>
        <v>0.2356066050404774</v>
      </c>
      <c r="D87" s="14">
        <f t="shared" si="32"/>
        <v>17022.278967068163</v>
      </c>
      <c r="E87" s="14">
        <f>SUM(D87:$D$127)</f>
        <v>189332.65101109201</v>
      </c>
      <c r="F87" s="16">
        <f t="shared" si="33"/>
        <v>11.122638242351739</v>
      </c>
      <c r="G87" s="5"/>
      <c r="H87" s="14">
        <f t="shared" si="26"/>
        <v>72248.734130962592</v>
      </c>
      <c r="I87" s="15">
        <f t="shared" si="34"/>
        <v>0.2356066050404774</v>
      </c>
      <c r="J87" s="14">
        <f t="shared" si="35"/>
        <v>17022.278967068163</v>
      </c>
      <c r="K87" s="14">
        <f>SUM($J87:J$127)</f>
        <v>189332.65101109201</v>
      </c>
      <c r="L87" s="16">
        <f t="shared" si="36"/>
        <v>11.122638242351739</v>
      </c>
      <c r="M87" s="16"/>
      <c r="N87" s="6">
        <v>73</v>
      </c>
      <c r="O87" s="6">
        <f t="shared" si="27"/>
        <v>83</v>
      </c>
      <c r="P87" s="6">
        <f t="shared" si="28"/>
        <v>72248.734130962592</v>
      </c>
      <c r="Q87" s="6">
        <f t="shared" si="29"/>
        <v>72248.734130962592</v>
      </c>
      <c r="R87" s="5">
        <f t="shared" si="30"/>
        <v>88084.010141978622</v>
      </c>
      <c r="S87" s="5">
        <f t="shared" si="37"/>
        <v>1499390593.1748214</v>
      </c>
      <c r="T87" s="20">
        <f>SUM(S87:$S$136)</f>
        <v>14480204277.97401</v>
      </c>
      <c r="U87" s="6">
        <f t="shared" si="38"/>
        <v>9.657393039470465</v>
      </c>
    </row>
    <row r="88" spans="1:21">
      <c r="A88" s="21">
        <v>74</v>
      </c>
      <c r="B88" s="22">
        <f>Absterbeordnung!B82</f>
        <v>70141.793748279335</v>
      </c>
      <c r="C88" s="15">
        <f t="shared" si="31"/>
        <v>0.23098686768674251</v>
      </c>
      <c r="D88" s="14">
        <f t="shared" si="32"/>
        <v>16201.833231844581</v>
      </c>
      <c r="E88" s="14">
        <f>SUM(D88:$D$127)</f>
        <v>172310.37204402382</v>
      </c>
      <c r="F88" s="16">
        <f t="shared" si="33"/>
        <v>10.635239208940201</v>
      </c>
      <c r="G88" s="5"/>
      <c r="H88" s="14">
        <f t="shared" si="26"/>
        <v>70141.793748279335</v>
      </c>
      <c r="I88" s="15">
        <f t="shared" si="34"/>
        <v>0.23098686768674251</v>
      </c>
      <c r="J88" s="14">
        <f t="shared" si="35"/>
        <v>16201.833231844581</v>
      </c>
      <c r="K88" s="14">
        <f>SUM($J88:J$127)</f>
        <v>172310.37204402382</v>
      </c>
      <c r="L88" s="16">
        <f t="shared" si="36"/>
        <v>10.635239208940201</v>
      </c>
      <c r="M88" s="16"/>
      <c r="N88" s="6">
        <v>74</v>
      </c>
      <c r="O88" s="6">
        <f t="shared" si="27"/>
        <v>84</v>
      </c>
      <c r="P88" s="6">
        <f t="shared" si="28"/>
        <v>70141.793748279335</v>
      </c>
      <c r="Q88" s="6">
        <f t="shared" si="29"/>
        <v>70141.793748279335</v>
      </c>
      <c r="R88" s="5">
        <f t="shared" si="30"/>
        <v>86934.862417443073</v>
      </c>
      <c r="S88" s="5">
        <f t="shared" si="37"/>
        <v>1408504142.9207659</v>
      </c>
      <c r="T88" s="20">
        <f>SUM(S88:$S$136)</f>
        <v>12980813684.799191</v>
      </c>
      <c r="U88" s="6">
        <f t="shared" si="38"/>
        <v>9.2160280465212772</v>
      </c>
    </row>
    <row r="89" spans="1:21">
      <c r="A89" s="21">
        <v>75</v>
      </c>
      <c r="B89" s="22">
        <f>Absterbeordnung!B83</f>
        <v>67893.529664055386</v>
      </c>
      <c r="C89" s="15">
        <f t="shared" si="31"/>
        <v>0.22645771341837509</v>
      </c>
      <c r="D89" s="14">
        <f t="shared" si="32"/>
        <v>15375.013483624603</v>
      </c>
      <c r="E89" s="14">
        <f>SUM(D89:$D$127)</f>
        <v>156108.53881217926</v>
      </c>
      <c r="F89" s="16">
        <f t="shared" si="33"/>
        <v>10.153391993993703</v>
      </c>
      <c r="G89" s="5"/>
      <c r="H89" s="14">
        <f t="shared" si="26"/>
        <v>67893.529664055386</v>
      </c>
      <c r="I89" s="15">
        <f t="shared" si="34"/>
        <v>0.22645771341837509</v>
      </c>
      <c r="J89" s="14">
        <f t="shared" si="35"/>
        <v>15375.013483624603</v>
      </c>
      <c r="K89" s="14">
        <f>SUM($J89:J$127)</f>
        <v>156108.53881217926</v>
      </c>
      <c r="L89" s="16">
        <f t="shared" si="36"/>
        <v>10.153391993993703</v>
      </c>
      <c r="M89" s="16"/>
      <c r="N89" s="6">
        <v>75</v>
      </c>
      <c r="O89" s="6">
        <f t="shared" si="27"/>
        <v>85</v>
      </c>
      <c r="P89" s="6">
        <f t="shared" si="28"/>
        <v>67893.529664055386</v>
      </c>
      <c r="Q89" s="6">
        <f t="shared" si="29"/>
        <v>67893.529664055386</v>
      </c>
      <c r="R89" s="5">
        <f t="shared" si="30"/>
        <v>85688.871693654277</v>
      </c>
      <c r="S89" s="5">
        <f t="shared" si="37"/>
        <v>1317467557.6865129</v>
      </c>
      <c r="T89" s="20">
        <f>SUM(S89:$S$136)</f>
        <v>11572309541.878424</v>
      </c>
      <c r="U89" s="6">
        <f t="shared" si="38"/>
        <v>8.7837529465997033</v>
      </c>
    </row>
    <row r="90" spans="1:21">
      <c r="A90" s="21">
        <v>76</v>
      </c>
      <c r="B90" s="22">
        <f>Absterbeordnung!B84</f>
        <v>65562.456975621943</v>
      </c>
      <c r="C90" s="15">
        <f t="shared" si="31"/>
        <v>0.22201736609644609</v>
      </c>
      <c r="D90" s="14">
        <f t="shared" si="32"/>
        <v>14556.004012539153</v>
      </c>
      <c r="E90" s="14">
        <f>SUM(D90:$D$127)</f>
        <v>140733.52532855468</v>
      </c>
      <c r="F90" s="16">
        <f t="shared" si="33"/>
        <v>9.6684175964310608</v>
      </c>
      <c r="G90" s="5"/>
      <c r="H90" s="14">
        <f t="shared" si="26"/>
        <v>65562.456975621943</v>
      </c>
      <c r="I90" s="15">
        <f t="shared" si="34"/>
        <v>0.22201736609644609</v>
      </c>
      <c r="J90" s="14">
        <f t="shared" si="35"/>
        <v>14556.004012539153</v>
      </c>
      <c r="K90" s="14">
        <f>SUM($J90:J$127)</f>
        <v>140733.52532855468</v>
      </c>
      <c r="L90" s="16">
        <f t="shared" si="36"/>
        <v>9.6684175964310608</v>
      </c>
      <c r="M90" s="16"/>
      <c r="N90" s="6">
        <v>76</v>
      </c>
      <c r="O90" s="6">
        <f t="shared" si="27"/>
        <v>86</v>
      </c>
      <c r="P90" s="6">
        <f t="shared" si="28"/>
        <v>65562.456975621943</v>
      </c>
      <c r="Q90" s="6">
        <f t="shared" si="29"/>
        <v>65562.456975621943</v>
      </c>
      <c r="R90" s="5">
        <f t="shared" si="30"/>
        <v>84346.887126902438</v>
      </c>
      <c r="S90" s="5">
        <f t="shared" si="37"/>
        <v>1227753627.4643788</v>
      </c>
      <c r="T90" s="20">
        <f>SUM(S90:$S$136)</f>
        <v>10254841984.191908</v>
      </c>
      <c r="U90" s="6">
        <f t="shared" si="38"/>
        <v>8.3525242807636779</v>
      </c>
    </row>
    <row r="91" spans="1:21">
      <c r="A91" s="21">
        <v>77</v>
      </c>
      <c r="B91" s="22">
        <f>Absterbeordnung!B85</f>
        <v>63079.939682395438</v>
      </c>
      <c r="C91" s="15">
        <f t="shared" si="31"/>
        <v>0.2176640844082805</v>
      </c>
      <c r="D91" s="14">
        <f t="shared" si="32"/>
        <v>13730.237315498163</v>
      </c>
      <c r="E91" s="14">
        <f>SUM(D91:$D$127)</f>
        <v>126177.52131601558</v>
      </c>
      <c r="F91" s="16">
        <f t="shared" si="33"/>
        <v>9.1897553127935563</v>
      </c>
      <c r="G91" s="5"/>
      <c r="H91" s="14">
        <f t="shared" si="26"/>
        <v>63079.939682395438</v>
      </c>
      <c r="I91" s="15">
        <f t="shared" si="34"/>
        <v>0.2176640844082805</v>
      </c>
      <c r="J91" s="14">
        <f t="shared" si="35"/>
        <v>13730.237315498163</v>
      </c>
      <c r="K91" s="14">
        <f>SUM($J91:J$127)</f>
        <v>126177.52131601558</v>
      </c>
      <c r="L91" s="16">
        <f t="shared" si="36"/>
        <v>9.1897553127935563</v>
      </c>
      <c r="M91" s="16"/>
      <c r="N91" s="6">
        <v>77</v>
      </c>
      <c r="O91" s="6">
        <f t="shared" si="27"/>
        <v>87</v>
      </c>
      <c r="P91" s="6">
        <f t="shared" si="28"/>
        <v>63079.939682395438</v>
      </c>
      <c r="Q91" s="6">
        <f t="shared" si="29"/>
        <v>63079.939682395438</v>
      </c>
      <c r="R91" s="5">
        <f t="shared" si="30"/>
        <v>82897.674075145173</v>
      </c>
      <c r="S91" s="5">
        <f t="shared" si="37"/>
        <v>1138204737.9545629</v>
      </c>
      <c r="T91" s="20">
        <f>SUM(S91:$S$136)</f>
        <v>9027088356.7275314</v>
      </c>
      <c r="U91" s="6">
        <f t="shared" si="38"/>
        <v>7.9309882095112947</v>
      </c>
    </row>
    <row r="92" spans="1:21">
      <c r="A92" s="21">
        <v>78</v>
      </c>
      <c r="B92" s="22">
        <f>Absterbeordnung!B86</f>
        <v>60450.030979564333</v>
      </c>
      <c r="C92" s="15">
        <f t="shared" si="31"/>
        <v>0.21339616118458871</v>
      </c>
      <c r="D92" s="14">
        <f t="shared" si="32"/>
        <v>12899.804554528491</v>
      </c>
      <c r="E92" s="14">
        <f>SUM(D92:$D$127)</f>
        <v>112447.28400051742</v>
      </c>
      <c r="F92" s="16">
        <f t="shared" si="33"/>
        <v>8.716975790229526</v>
      </c>
      <c r="G92" s="5"/>
      <c r="H92" s="14">
        <f t="shared" si="26"/>
        <v>60450.030979564333</v>
      </c>
      <c r="I92" s="15">
        <f t="shared" si="34"/>
        <v>0.21339616118458871</v>
      </c>
      <c r="J92" s="14">
        <f t="shared" si="35"/>
        <v>12899.804554528491</v>
      </c>
      <c r="K92" s="14">
        <f>SUM($J92:J$127)</f>
        <v>112447.28400051742</v>
      </c>
      <c r="L92" s="16">
        <f t="shared" si="36"/>
        <v>8.716975790229526</v>
      </c>
      <c r="M92" s="16"/>
      <c r="N92" s="6">
        <v>78</v>
      </c>
      <c r="O92" s="6">
        <f t="shared" si="27"/>
        <v>88</v>
      </c>
      <c r="P92" s="6">
        <f t="shared" si="28"/>
        <v>60450.030979564333</v>
      </c>
      <c r="Q92" s="6">
        <f t="shared" si="29"/>
        <v>60450.030979564333</v>
      </c>
      <c r="R92" s="5">
        <f t="shared" si="30"/>
        <v>81364.086198318066</v>
      </c>
      <c r="S92" s="5">
        <f t="shared" si="37"/>
        <v>1049580809.7161121</v>
      </c>
      <c r="T92" s="20">
        <f>SUM(S92:$S$136)</f>
        <v>7888883618.7729664</v>
      </c>
      <c r="U92" s="6">
        <f t="shared" si="38"/>
        <v>7.5162231871471912</v>
      </c>
    </row>
    <row r="93" spans="1:21">
      <c r="A93" s="21">
        <v>79</v>
      </c>
      <c r="B93" s="22">
        <f>Absterbeordnung!B87</f>
        <v>57737.820442377655</v>
      </c>
      <c r="C93" s="15">
        <f t="shared" si="31"/>
        <v>0.20921192272998898</v>
      </c>
      <c r="D93" s="14">
        <f t="shared" si="32"/>
        <v>12079.440428988692</v>
      </c>
      <c r="E93" s="14">
        <f>SUM(D93:$D$127)</f>
        <v>99547.479445988924</v>
      </c>
      <c r="F93" s="16">
        <f t="shared" si="33"/>
        <v>8.241067128166895</v>
      </c>
      <c r="G93" s="5"/>
      <c r="H93" s="14">
        <f t="shared" si="26"/>
        <v>57737.820442377655</v>
      </c>
      <c r="I93" s="15">
        <f t="shared" si="34"/>
        <v>0.20921192272998898</v>
      </c>
      <c r="J93" s="14">
        <f t="shared" si="35"/>
        <v>12079.440428988692</v>
      </c>
      <c r="K93" s="14">
        <f>SUM($J93:J$127)</f>
        <v>99547.479445988924</v>
      </c>
      <c r="L93" s="16">
        <f t="shared" si="36"/>
        <v>8.241067128166895</v>
      </c>
      <c r="M93" s="16"/>
      <c r="N93" s="6">
        <v>79</v>
      </c>
      <c r="O93" s="6">
        <f t="shared" si="27"/>
        <v>89</v>
      </c>
      <c r="P93" s="6">
        <f t="shared" si="28"/>
        <v>57737.820442377655</v>
      </c>
      <c r="Q93" s="6">
        <f t="shared" si="29"/>
        <v>57737.820442377655</v>
      </c>
      <c r="R93" s="5">
        <f t="shared" si="30"/>
        <v>79730.412355451379</v>
      </c>
      <c r="S93" s="5">
        <f t="shared" si="37"/>
        <v>963098766.42637897</v>
      </c>
      <c r="T93" s="20">
        <f>SUM(S93:$S$136)</f>
        <v>6839302809.0568542</v>
      </c>
      <c r="U93" s="6">
        <f t="shared" si="38"/>
        <v>7.1013514371266337</v>
      </c>
    </row>
    <row r="94" spans="1:21">
      <c r="A94" s="21">
        <v>80</v>
      </c>
      <c r="B94" s="22">
        <f>Absterbeordnung!B88</f>
        <v>54864.404824298028</v>
      </c>
      <c r="C94" s="15">
        <f t="shared" si="31"/>
        <v>0.20510972816665585</v>
      </c>
      <c r="D94" s="14">
        <f t="shared" si="32"/>
        <v>11253.22315953713</v>
      </c>
      <c r="E94" s="14">
        <f>SUM(D94:$D$127)</f>
        <v>87468.039017000221</v>
      </c>
      <c r="F94" s="16">
        <f t="shared" si="33"/>
        <v>7.772709896263887</v>
      </c>
      <c r="G94" s="5"/>
      <c r="H94" s="14">
        <f t="shared" si="26"/>
        <v>54864.404824298028</v>
      </c>
      <c r="I94" s="15">
        <f t="shared" si="34"/>
        <v>0.20510972816665585</v>
      </c>
      <c r="J94" s="14">
        <f t="shared" si="35"/>
        <v>11253.22315953713</v>
      </c>
      <c r="K94" s="14">
        <f>SUM($J94:J$127)</f>
        <v>87468.039017000221</v>
      </c>
      <c r="L94" s="16">
        <f t="shared" si="36"/>
        <v>7.772709896263887</v>
      </c>
      <c r="M94" s="16"/>
      <c r="N94" s="6">
        <v>80</v>
      </c>
      <c r="O94" s="6">
        <f t="shared" si="27"/>
        <v>90</v>
      </c>
      <c r="P94" s="6">
        <f t="shared" si="28"/>
        <v>54864.404824298028</v>
      </c>
      <c r="Q94" s="6">
        <f t="shared" si="29"/>
        <v>54864.404824298028</v>
      </c>
      <c r="R94" s="5">
        <f t="shared" si="30"/>
        <v>77999.778730753489</v>
      </c>
      <c r="S94" s="5">
        <f t="shared" si="37"/>
        <v>877748916.45168686</v>
      </c>
      <c r="T94" s="20">
        <f>SUM(S94:$S$136)</f>
        <v>5876204042.630476</v>
      </c>
      <c r="U94" s="6">
        <f t="shared" si="38"/>
        <v>6.6946297881917287</v>
      </c>
    </row>
    <row r="95" spans="1:21">
      <c r="A95" s="21">
        <v>81</v>
      </c>
      <c r="B95" s="22">
        <f>Absterbeordnung!B89</f>
        <v>51805.353871251624</v>
      </c>
      <c r="C95" s="15">
        <f t="shared" si="31"/>
        <v>0.20108796879083907</v>
      </c>
      <c r="D95" s="14">
        <f t="shared" si="32"/>
        <v>10417.43338246062</v>
      </c>
      <c r="E95" s="14">
        <f>SUM(D95:$D$127)</f>
        <v>76214.81585746308</v>
      </c>
      <c r="F95" s="16">
        <f t="shared" si="33"/>
        <v>7.3160838240427486</v>
      </c>
      <c r="G95" s="5"/>
      <c r="H95" s="14">
        <f t="shared" si="26"/>
        <v>51805.353871251624</v>
      </c>
      <c r="I95" s="15">
        <f t="shared" si="34"/>
        <v>0.20108796879083907</v>
      </c>
      <c r="J95" s="14">
        <f t="shared" si="35"/>
        <v>10417.43338246062</v>
      </c>
      <c r="K95" s="14">
        <f>SUM($J95:J$127)</f>
        <v>76214.81585746308</v>
      </c>
      <c r="L95" s="16">
        <f t="shared" si="36"/>
        <v>7.3160838240427486</v>
      </c>
      <c r="M95" s="16"/>
      <c r="N95" s="6">
        <v>81</v>
      </c>
      <c r="O95" s="6">
        <f t="shared" si="27"/>
        <v>91</v>
      </c>
      <c r="P95" s="6">
        <f t="shared" si="28"/>
        <v>51805.353871251624</v>
      </c>
      <c r="Q95" s="6">
        <f t="shared" si="29"/>
        <v>51805.353871251624</v>
      </c>
      <c r="R95" s="5">
        <f t="shared" si="30"/>
        <v>76183.729948326101</v>
      </c>
      <c r="S95" s="5">
        <f t="shared" si="37"/>
        <v>793638931.56405723</v>
      </c>
      <c r="T95" s="20">
        <f>SUM(S95:$S$136)</f>
        <v>4998455126.1787891</v>
      </c>
      <c r="U95" s="6">
        <f t="shared" si="38"/>
        <v>6.2981475925432813</v>
      </c>
    </row>
    <row r="96" spans="1:21">
      <c r="A96" s="21">
        <v>82</v>
      </c>
      <c r="B96" s="22">
        <f>Absterbeordnung!B90</f>
        <v>48559.594048864186</v>
      </c>
      <c r="C96" s="15">
        <f t="shared" si="31"/>
        <v>0.19714506744199911</v>
      </c>
      <c r="D96" s="14">
        <f t="shared" si="32"/>
        <v>9573.284443719429</v>
      </c>
      <c r="E96" s="14">
        <f>SUM(D96:$D$127)</f>
        <v>65797.382475002436</v>
      </c>
      <c r="F96" s="16">
        <f t="shared" si="33"/>
        <v>6.873020734087655</v>
      </c>
      <c r="G96" s="5"/>
      <c r="H96" s="14">
        <f t="shared" si="26"/>
        <v>48559.594048864186</v>
      </c>
      <c r="I96" s="15">
        <f t="shared" si="34"/>
        <v>0.19714506744199911</v>
      </c>
      <c r="J96" s="14">
        <f t="shared" si="35"/>
        <v>9573.284443719429</v>
      </c>
      <c r="K96" s="14">
        <f>SUM($J96:J$127)</f>
        <v>65797.382475002436</v>
      </c>
      <c r="L96" s="16">
        <f t="shared" si="36"/>
        <v>6.873020734087655</v>
      </c>
      <c r="M96" s="16"/>
      <c r="N96" s="6">
        <v>82</v>
      </c>
      <c r="O96" s="6">
        <f t="shared" si="27"/>
        <v>92</v>
      </c>
      <c r="P96" s="6">
        <f t="shared" si="28"/>
        <v>48559.594048864186</v>
      </c>
      <c r="Q96" s="6">
        <f t="shared" si="29"/>
        <v>48559.594048864186</v>
      </c>
      <c r="R96" s="5">
        <f t="shared" si="30"/>
        <v>74271.385790988177</v>
      </c>
      <c r="S96" s="5">
        <f t="shared" si="37"/>
        <v>711021102.20635128</v>
      </c>
      <c r="T96" s="20">
        <f>SUM(S96:$S$136)</f>
        <v>4204816194.6147327</v>
      </c>
      <c r="U96" s="6">
        <f t="shared" si="38"/>
        <v>5.9137713094124438</v>
      </c>
    </row>
    <row r="97" spans="1:21">
      <c r="A97" s="21">
        <v>83</v>
      </c>
      <c r="B97" s="22">
        <f>Absterbeordnung!B91</f>
        <v>45191.603974588776</v>
      </c>
      <c r="C97" s="15">
        <f t="shared" si="31"/>
        <v>0.19327947788431285</v>
      </c>
      <c r="D97" s="14">
        <f t="shared" si="32"/>
        <v>8734.609620963156</v>
      </c>
      <c r="E97" s="14">
        <f>SUM(D97:$D$127)</f>
        <v>56224.098031283029</v>
      </c>
      <c r="F97" s="16">
        <f t="shared" si="33"/>
        <v>6.4369331282241387</v>
      </c>
      <c r="G97" s="5"/>
      <c r="H97" s="14">
        <f t="shared" si="26"/>
        <v>45191.603974588776</v>
      </c>
      <c r="I97" s="15">
        <f t="shared" si="34"/>
        <v>0.19327947788431285</v>
      </c>
      <c r="J97" s="14">
        <f t="shared" si="35"/>
        <v>8734.609620963156</v>
      </c>
      <c r="K97" s="14">
        <f>SUM($J97:J$127)</f>
        <v>56224.098031283029</v>
      </c>
      <c r="L97" s="16">
        <f t="shared" si="36"/>
        <v>6.4369331282241387</v>
      </c>
      <c r="M97" s="16"/>
      <c r="N97" s="6">
        <v>83</v>
      </c>
      <c r="O97" s="6">
        <f t="shared" si="27"/>
        <v>93</v>
      </c>
      <c r="P97" s="6">
        <f t="shared" si="28"/>
        <v>45191.603974588776</v>
      </c>
      <c r="Q97" s="6">
        <f t="shared" si="29"/>
        <v>45191.603974588776</v>
      </c>
      <c r="R97" s="5">
        <f t="shared" si="30"/>
        <v>72248.734130962592</v>
      </c>
      <c r="S97" s="5">
        <f t="shared" si="37"/>
        <v>631064488.242715</v>
      </c>
      <c r="T97" s="20">
        <f>SUM(S97:$S$136)</f>
        <v>3493795092.4083819</v>
      </c>
      <c r="U97" s="6">
        <f t="shared" si="38"/>
        <v>5.5363519220315025</v>
      </c>
    </row>
    <row r="98" spans="1:21">
      <c r="A98" s="21">
        <v>84</v>
      </c>
      <c r="B98" s="22">
        <f>Absterbeordnung!B92</f>
        <v>41641.241280781287</v>
      </c>
      <c r="C98" s="15">
        <f t="shared" si="31"/>
        <v>0.18948968420030671</v>
      </c>
      <c r="D98" s="14">
        <f t="shared" si="32"/>
        <v>7890.5856600040215</v>
      </c>
      <c r="E98" s="14">
        <f>SUM(D98:$D$127)</f>
        <v>47489.488410319871</v>
      </c>
      <c r="F98" s="16">
        <f t="shared" si="33"/>
        <v>6.0184998245485959</v>
      </c>
      <c r="G98" s="5"/>
      <c r="H98" s="14">
        <f t="shared" si="26"/>
        <v>41641.241280781287</v>
      </c>
      <c r="I98" s="15">
        <f t="shared" si="34"/>
        <v>0.18948968420030671</v>
      </c>
      <c r="J98" s="14">
        <f t="shared" si="35"/>
        <v>7890.5856600040215</v>
      </c>
      <c r="K98" s="14">
        <f>SUM($J98:J$127)</f>
        <v>47489.488410319871</v>
      </c>
      <c r="L98" s="16">
        <f t="shared" si="36"/>
        <v>6.0184998245485959</v>
      </c>
      <c r="M98" s="16"/>
      <c r="N98" s="6">
        <v>84</v>
      </c>
      <c r="O98" s="6">
        <f t="shared" si="27"/>
        <v>94</v>
      </c>
      <c r="P98" s="6">
        <f t="shared" si="28"/>
        <v>41641.241280781287</v>
      </c>
      <c r="Q98" s="6">
        <f t="shared" si="29"/>
        <v>41641.241280781287</v>
      </c>
      <c r="R98" s="5">
        <f t="shared" si="30"/>
        <v>70141.793748279335</v>
      </c>
      <c r="S98" s="5">
        <f t="shared" si="37"/>
        <v>553459831.91713262</v>
      </c>
      <c r="T98" s="20">
        <f>SUM(S98:$S$136)</f>
        <v>2862730604.1656666</v>
      </c>
      <c r="U98" s="6">
        <f t="shared" si="38"/>
        <v>5.172427047233831</v>
      </c>
    </row>
    <row r="99" spans="1:21">
      <c r="A99" s="21">
        <v>85</v>
      </c>
      <c r="B99" s="22">
        <f>Absterbeordnung!B93</f>
        <v>37917.590804106716</v>
      </c>
      <c r="C99" s="15">
        <f t="shared" si="31"/>
        <v>0.18577420019637911</v>
      </c>
      <c r="D99" s="14">
        <f t="shared" si="32"/>
        <v>7044.1101050065045</v>
      </c>
      <c r="E99" s="14">
        <f>SUM(D99:$D$127)</f>
        <v>39598.902750315843</v>
      </c>
      <c r="F99" s="16">
        <f t="shared" si="33"/>
        <v>5.6215621505080486</v>
      </c>
      <c r="G99" s="5"/>
      <c r="H99" s="14">
        <f t="shared" si="26"/>
        <v>37917.590804106716</v>
      </c>
      <c r="I99" s="15">
        <f t="shared" si="34"/>
        <v>0.18577420019637911</v>
      </c>
      <c r="J99" s="14">
        <f t="shared" si="35"/>
        <v>7044.1101050065045</v>
      </c>
      <c r="K99" s="14">
        <f>SUM($J99:J$127)</f>
        <v>39598.902750315843</v>
      </c>
      <c r="L99" s="16">
        <f t="shared" si="36"/>
        <v>5.6215621505080486</v>
      </c>
      <c r="M99" s="16"/>
      <c r="N99" s="6">
        <v>85</v>
      </c>
      <c r="O99" s="6">
        <f t="shared" si="27"/>
        <v>95</v>
      </c>
      <c r="P99" s="6">
        <f t="shared" si="28"/>
        <v>37917.590804106716</v>
      </c>
      <c r="Q99" s="6">
        <f t="shared" si="29"/>
        <v>37917.590804106716</v>
      </c>
      <c r="R99" s="5">
        <f t="shared" si="30"/>
        <v>67893.529664055386</v>
      </c>
      <c r="S99" s="5">
        <f t="shared" si="37"/>
        <v>478249498.37113136</v>
      </c>
      <c r="T99" s="20">
        <f>SUM(S99:$S$136)</f>
        <v>2309270772.2485337</v>
      </c>
      <c r="U99" s="6">
        <f t="shared" si="38"/>
        <v>4.8285900562649262</v>
      </c>
    </row>
    <row r="100" spans="1:21">
      <c r="A100" s="13">
        <v>86</v>
      </c>
      <c r="B100" s="22">
        <f>Absterbeordnung!B94</f>
        <v>34069.884304721556</v>
      </c>
      <c r="C100" s="15">
        <f t="shared" si="31"/>
        <v>0.18213156881997952</v>
      </c>
      <c r="D100" s="14">
        <f t="shared" si="32"/>
        <v>6205.2014779341343</v>
      </c>
      <c r="E100" s="14">
        <f>SUM(D100:$D$127)</f>
        <v>32554.792645309346</v>
      </c>
      <c r="F100" s="16">
        <f t="shared" si="33"/>
        <v>5.2463715740858818</v>
      </c>
      <c r="G100" s="5"/>
      <c r="H100" s="14">
        <f t="shared" si="26"/>
        <v>34069.884304721556</v>
      </c>
      <c r="I100" s="15">
        <f t="shared" si="34"/>
        <v>0.18213156881997952</v>
      </c>
      <c r="J100" s="14">
        <f t="shared" si="35"/>
        <v>6205.2014779341343</v>
      </c>
      <c r="K100" s="14">
        <f>SUM($J100:J$127)</f>
        <v>32554.792645309346</v>
      </c>
      <c r="L100" s="16">
        <f t="shared" si="36"/>
        <v>5.2463715740858818</v>
      </c>
      <c r="M100" s="16"/>
      <c r="N100" s="20">
        <v>86</v>
      </c>
      <c r="O100" s="6">
        <f t="shared" si="27"/>
        <v>96</v>
      </c>
      <c r="P100" s="6">
        <f t="shared" si="28"/>
        <v>34069.884304721556</v>
      </c>
      <c r="Q100" s="6">
        <f t="shared" si="29"/>
        <v>34069.884304721556</v>
      </c>
      <c r="R100" s="5">
        <f t="shared" si="30"/>
        <v>65562.456975621943</v>
      </c>
      <c r="S100" s="5">
        <f t="shared" si="37"/>
        <v>406828254.92212242</v>
      </c>
      <c r="T100" s="20">
        <f>SUM(S100:$S$136)</f>
        <v>1831021273.8774023</v>
      </c>
      <c r="U100" s="6">
        <f t="shared" si="38"/>
        <v>4.5007229751726747</v>
      </c>
    </row>
    <row r="101" spans="1:21">
      <c r="A101" s="13">
        <v>87</v>
      </c>
      <c r="B101" s="22">
        <f>Absterbeordnung!B95</f>
        <v>30153.562860970433</v>
      </c>
      <c r="C101" s="15">
        <f t="shared" si="31"/>
        <v>0.17856036158821526</v>
      </c>
      <c r="D101" s="14">
        <f t="shared" si="32"/>
        <v>5384.2310876278589</v>
      </c>
      <c r="E101" s="14">
        <f>SUM(D101:$D$127)</f>
        <v>26349.591167375213</v>
      </c>
      <c r="F101" s="16">
        <f t="shared" si="33"/>
        <v>4.8938447734761148</v>
      </c>
      <c r="G101" s="5"/>
      <c r="H101" s="14">
        <f t="shared" si="26"/>
        <v>30153.562860970433</v>
      </c>
      <c r="I101" s="15">
        <f t="shared" si="34"/>
        <v>0.17856036158821526</v>
      </c>
      <c r="J101" s="14">
        <f t="shared" si="35"/>
        <v>5384.2310876278589</v>
      </c>
      <c r="K101" s="14">
        <f>SUM($J101:J$127)</f>
        <v>26349.591167375213</v>
      </c>
      <c r="L101" s="16">
        <f t="shared" si="36"/>
        <v>4.8938447734761148</v>
      </c>
      <c r="M101" s="16"/>
      <c r="N101" s="20">
        <v>87</v>
      </c>
      <c r="O101" s="6">
        <f t="shared" si="27"/>
        <v>97</v>
      </c>
      <c r="P101" s="6">
        <f t="shared" si="28"/>
        <v>30153.562860970433</v>
      </c>
      <c r="Q101" s="6">
        <f t="shared" si="29"/>
        <v>30153.562860970433</v>
      </c>
      <c r="R101" s="5">
        <f t="shared" si="30"/>
        <v>63079.939682395438</v>
      </c>
      <c r="S101" s="5">
        <f t="shared" si="37"/>
        <v>339636972.2436437</v>
      </c>
      <c r="T101" s="20">
        <f>SUM(S101:$S$136)</f>
        <v>1424193018.9552798</v>
      </c>
      <c r="U101" s="6">
        <f t="shared" si="38"/>
        <v>4.1932802826119104</v>
      </c>
    </row>
    <row r="102" spans="1:21">
      <c r="A102" s="13">
        <v>88</v>
      </c>
      <c r="B102" s="22">
        <f>Absterbeordnung!B96</f>
        <v>26268.629008516731</v>
      </c>
      <c r="C102" s="15">
        <f t="shared" si="31"/>
        <v>0.17505917802766199</v>
      </c>
      <c r="D102" s="14">
        <f t="shared" si="32"/>
        <v>4598.5646021445364</v>
      </c>
      <c r="E102" s="14">
        <f>SUM(D102:$D$127)</f>
        <v>20965.360079747355</v>
      </c>
      <c r="F102" s="16">
        <f t="shared" si="33"/>
        <v>4.5591096121537964</v>
      </c>
      <c r="G102" s="5"/>
      <c r="H102" s="14">
        <f t="shared" si="26"/>
        <v>26268.629008516731</v>
      </c>
      <c r="I102" s="15">
        <f t="shared" si="34"/>
        <v>0.17505917802766199</v>
      </c>
      <c r="J102" s="14">
        <f t="shared" si="35"/>
        <v>4598.5646021445364</v>
      </c>
      <c r="K102" s="14">
        <f>SUM($J102:J$127)</f>
        <v>20965.360079747355</v>
      </c>
      <c r="L102" s="16">
        <f t="shared" si="36"/>
        <v>4.5591096121537964</v>
      </c>
      <c r="M102" s="16"/>
      <c r="N102" s="20">
        <v>88</v>
      </c>
      <c r="O102" s="6">
        <f t="shared" si="27"/>
        <v>98</v>
      </c>
      <c r="P102" s="6">
        <f t="shared" si="28"/>
        <v>26268.629008516731</v>
      </c>
      <c r="Q102" s="6">
        <f t="shared" si="29"/>
        <v>26268.629008516731</v>
      </c>
      <c r="R102" s="5">
        <f t="shared" si="30"/>
        <v>60450.030979564333</v>
      </c>
      <c r="S102" s="5">
        <f t="shared" si="37"/>
        <v>277983372.66116518</v>
      </c>
      <c r="T102" s="20">
        <f>SUM(S102:$S$136)</f>
        <v>1084556046.7116358</v>
      </c>
      <c r="U102" s="6">
        <f t="shared" si="38"/>
        <v>3.901514095354202</v>
      </c>
    </row>
    <row r="103" spans="1:21">
      <c r="A103" s="13">
        <v>89</v>
      </c>
      <c r="B103" s="22">
        <f>Absterbeordnung!B97</f>
        <v>22428.546194456019</v>
      </c>
      <c r="C103" s="15">
        <f t="shared" si="31"/>
        <v>0.17162664512515882</v>
      </c>
      <c r="D103" s="14">
        <f t="shared" si="32"/>
        <v>3849.3361383891347</v>
      </c>
      <c r="E103" s="14">
        <f>SUM(D103:$D$127)</f>
        <v>16366.795477602822</v>
      </c>
      <c r="F103" s="16">
        <f t="shared" si="33"/>
        <v>4.2518488615161516</v>
      </c>
      <c r="G103" s="5"/>
      <c r="H103" s="14">
        <f t="shared" si="26"/>
        <v>22428.546194456019</v>
      </c>
      <c r="I103" s="15">
        <f t="shared" si="34"/>
        <v>0.17162664512515882</v>
      </c>
      <c r="J103" s="14">
        <f t="shared" si="35"/>
        <v>3849.3361383891347</v>
      </c>
      <c r="K103" s="14">
        <f>SUM($J103:J$127)</f>
        <v>16366.795477602822</v>
      </c>
      <c r="L103" s="16">
        <f t="shared" si="36"/>
        <v>4.2518488615161516</v>
      </c>
      <c r="M103" s="16"/>
      <c r="N103" s="20">
        <v>89</v>
      </c>
      <c r="O103" s="6">
        <f t="shared" si="27"/>
        <v>99</v>
      </c>
      <c r="P103" s="6">
        <f t="shared" si="28"/>
        <v>22428.546194456019</v>
      </c>
      <c r="Q103" s="6">
        <f t="shared" si="29"/>
        <v>22428.546194456019</v>
      </c>
      <c r="R103" s="5">
        <f t="shared" si="30"/>
        <v>57737.820442377655</v>
      </c>
      <c r="S103" s="5">
        <f t="shared" si="37"/>
        <v>222252278.78066722</v>
      </c>
      <c r="T103" s="20">
        <f>SUM(S103:$S$136)</f>
        <v>806572674.05047023</v>
      </c>
      <c r="U103" s="6">
        <f t="shared" si="38"/>
        <v>3.6290861829427983</v>
      </c>
    </row>
    <row r="104" spans="1:21">
      <c r="A104" s="13">
        <v>90</v>
      </c>
      <c r="B104" s="22">
        <f>Absterbeordnung!B98</f>
        <v>18726.493148116988</v>
      </c>
      <c r="C104" s="15">
        <f t="shared" si="31"/>
        <v>0.16826141678937137</v>
      </c>
      <c r="D104" s="14">
        <f t="shared" si="32"/>
        <v>3150.9462685986196</v>
      </c>
      <c r="E104" s="14">
        <f>SUM(D104:$D$127)</f>
        <v>12517.459339213687</v>
      </c>
      <c r="F104" s="16">
        <f t="shared" si="33"/>
        <v>3.9726032347675719</v>
      </c>
      <c r="G104" s="5"/>
      <c r="H104" s="14">
        <f t="shared" si="26"/>
        <v>18726.493148116988</v>
      </c>
      <c r="I104" s="15">
        <f t="shared" si="34"/>
        <v>0.16826141678937137</v>
      </c>
      <c r="J104" s="14">
        <f t="shared" si="35"/>
        <v>3150.9462685986196</v>
      </c>
      <c r="K104" s="14">
        <f>SUM($J104:J$127)</f>
        <v>12517.459339213687</v>
      </c>
      <c r="L104" s="16">
        <f t="shared" si="36"/>
        <v>3.9726032347675719</v>
      </c>
      <c r="M104" s="16"/>
      <c r="N104" s="20">
        <v>90</v>
      </c>
      <c r="O104" s="6">
        <f t="shared" si="27"/>
        <v>100</v>
      </c>
      <c r="P104" s="6">
        <f t="shared" si="28"/>
        <v>18726.493148116988</v>
      </c>
      <c r="Q104" s="6">
        <f t="shared" si="29"/>
        <v>18726.493148116988</v>
      </c>
      <c r="R104" s="5">
        <f t="shared" si="30"/>
        <v>54864.404824298028</v>
      </c>
      <c r="S104" s="5">
        <f t="shared" si="37"/>
        <v>172874791.66000599</v>
      </c>
      <c r="T104" s="20">
        <f>SUM(S104:$S$136)</f>
        <v>584320395.26980293</v>
      </c>
      <c r="U104" s="6">
        <f t="shared" si="38"/>
        <v>3.3800208211905747</v>
      </c>
    </row>
    <row r="105" spans="1:21">
      <c r="A105" s="13">
        <v>91</v>
      </c>
      <c r="B105" s="22">
        <f>Absterbeordnung!B99</f>
        <v>15267.330617936132</v>
      </c>
      <c r="C105" s="15">
        <f t="shared" si="31"/>
        <v>0.16496217332291313</v>
      </c>
      <c r="D105" s="14">
        <f t="shared" si="32"/>
        <v>2518.5320395741987</v>
      </c>
      <c r="E105" s="14">
        <f>SUM(D105:$D$127)</f>
        <v>9366.5130706150649</v>
      </c>
      <c r="F105" s="16">
        <f t="shared" si="33"/>
        <v>3.7190366941683362</v>
      </c>
      <c r="G105" s="5"/>
      <c r="H105" s="14">
        <f t="shared" si="26"/>
        <v>15267.330617936132</v>
      </c>
      <c r="I105" s="15">
        <f t="shared" si="34"/>
        <v>0.16496217332291313</v>
      </c>
      <c r="J105" s="14">
        <f t="shared" si="35"/>
        <v>2518.5320395741987</v>
      </c>
      <c r="K105" s="14">
        <f>SUM($J105:J$127)</f>
        <v>9366.5130706150649</v>
      </c>
      <c r="L105" s="16">
        <f t="shared" si="36"/>
        <v>3.7190366941683362</v>
      </c>
      <c r="M105" s="16"/>
      <c r="N105" s="20">
        <v>91</v>
      </c>
      <c r="O105" s="6">
        <f t="shared" si="27"/>
        <v>101</v>
      </c>
      <c r="P105" s="6">
        <f t="shared" si="28"/>
        <v>15267.330617936132</v>
      </c>
      <c r="Q105" s="6">
        <f t="shared" si="29"/>
        <v>15267.330617936132</v>
      </c>
      <c r="R105" s="5">
        <f t="shared" si="30"/>
        <v>51805.353871251624</v>
      </c>
      <c r="S105" s="5">
        <f t="shared" si="37"/>
        <v>130473443.54622646</v>
      </c>
      <c r="T105" s="20">
        <f>SUM(S105:$S$136)</f>
        <v>411445603.60979724</v>
      </c>
      <c r="U105" s="6">
        <f t="shared" si="38"/>
        <v>3.1534816007521327</v>
      </c>
    </row>
    <row r="106" spans="1:21">
      <c r="A106" s="13">
        <v>92</v>
      </c>
      <c r="B106" s="22">
        <f>Absterbeordnung!B100</f>
        <v>12177.755086080522</v>
      </c>
      <c r="C106" s="15">
        <f t="shared" si="31"/>
        <v>0.16172762090481677</v>
      </c>
      <c r="D106" s="14">
        <f t="shared" si="32"/>
        <v>1969.4793580333348</v>
      </c>
      <c r="E106" s="14">
        <f>SUM(D106:$D$127)</f>
        <v>6847.9810310408666</v>
      </c>
      <c r="F106" s="16">
        <f t="shared" si="33"/>
        <v>3.477051436517244</v>
      </c>
      <c r="G106" s="5"/>
      <c r="H106" s="14">
        <f t="shared" si="26"/>
        <v>12177.755086080522</v>
      </c>
      <c r="I106" s="15">
        <f t="shared" si="34"/>
        <v>0.16172762090481677</v>
      </c>
      <c r="J106" s="14">
        <f t="shared" si="35"/>
        <v>1969.4793580333348</v>
      </c>
      <c r="K106" s="14">
        <f>SUM($J106:J$127)</f>
        <v>6847.9810310408666</v>
      </c>
      <c r="L106" s="16">
        <f t="shared" si="36"/>
        <v>3.477051436517244</v>
      </c>
      <c r="M106" s="16"/>
      <c r="N106" s="20">
        <v>92</v>
      </c>
      <c r="O106" s="6">
        <f t="shared" si="27"/>
        <v>102</v>
      </c>
      <c r="P106" s="6">
        <f t="shared" si="28"/>
        <v>12177.755086080522</v>
      </c>
      <c r="Q106" s="6">
        <f t="shared" si="29"/>
        <v>12177.755086080522</v>
      </c>
      <c r="R106" s="5">
        <f t="shared" si="30"/>
        <v>48559.594048864186</v>
      </c>
      <c r="S106" s="5">
        <f t="shared" si="37"/>
        <v>95637118.113716379</v>
      </c>
      <c r="T106" s="20">
        <f>SUM(S106:$S$136)</f>
        <v>280972160.06357086</v>
      </c>
      <c r="U106" s="6">
        <f t="shared" si="38"/>
        <v>2.9378986486134355</v>
      </c>
    </row>
    <row r="107" spans="1:21">
      <c r="A107" s="13">
        <v>93</v>
      </c>
      <c r="B107" s="22">
        <f>Absterbeordnung!B101</f>
        <v>9409.6667577409353</v>
      </c>
      <c r="C107" s="15">
        <f t="shared" si="31"/>
        <v>0.15855649108315373</v>
      </c>
      <c r="D107" s="14">
        <f t="shared" si="32"/>
        <v>1491.9637433691987</v>
      </c>
      <c r="E107" s="14">
        <f>SUM(D107:$D$127)</f>
        <v>4878.5016730075313</v>
      </c>
      <c r="F107" s="16">
        <f t="shared" si="33"/>
        <v>3.2698526989608658</v>
      </c>
      <c r="G107" s="5"/>
      <c r="H107" s="14">
        <f t="shared" si="26"/>
        <v>9409.6667577409353</v>
      </c>
      <c r="I107" s="15">
        <f t="shared" si="34"/>
        <v>0.15855649108315373</v>
      </c>
      <c r="J107" s="14">
        <f t="shared" si="35"/>
        <v>1491.9637433691987</v>
      </c>
      <c r="K107" s="14">
        <f>SUM($J107:J$127)</f>
        <v>4878.5016730075313</v>
      </c>
      <c r="L107" s="16">
        <f t="shared" si="36"/>
        <v>3.2698526989608658</v>
      </c>
      <c r="M107" s="16"/>
      <c r="N107" s="20">
        <v>93</v>
      </c>
      <c r="O107" s="6">
        <f t="shared" si="27"/>
        <v>103</v>
      </c>
      <c r="P107" s="6">
        <f t="shared" si="28"/>
        <v>9409.6667577409353</v>
      </c>
      <c r="Q107" s="6">
        <f t="shared" si="29"/>
        <v>9409.6667577409353</v>
      </c>
      <c r="R107" s="5">
        <f t="shared" si="30"/>
        <v>45191.603974588776</v>
      </c>
      <c r="S107" s="5">
        <f t="shared" si="37"/>
        <v>67424234.634785816</v>
      </c>
      <c r="T107" s="20">
        <f>SUM(S107:$S$136)</f>
        <v>185335041.94985446</v>
      </c>
      <c r="U107" s="6">
        <f t="shared" si="38"/>
        <v>2.7487897037875393</v>
      </c>
    </row>
    <row r="108" spans="1:21">
      <c r="A108" s="13">
        <v>94</v>
      </c>
      <c r="B108" s="22">
        <f>Absterbeordnung!B102</f>
        <v>7088.854728625598</v>
      </c>
      <c r="C108" s="15">
        <f t="shared" si="31"/>
        <v>0.15544754027760166</v>
      </c>
      <c r="D108" s="14">
        <f t="shared" si="32"/>
        <v>1101.9450309500946</v>
      </c>
      <c r="E108" s="14">
        <f>SUM(D108:$D$127)</f>
        <v>3386.5379296383317</v>
      </c>
      <c r="F108" s="16">
        <f t="shared" si="33"/>
        <v>3.073236717369165</v>
      </c>
      <c r="G108" s="5"/>
      <c r="H108" s="14">
        <f t="shared" si="26"/>
        <v>7088.854728625598</v>
      </c>
      <c r="I108" s="15">
        <f t="shared" si="34"/>
        <v>0.15544754027760166</v>
      </c>
      <c r="J108" s="14">
        <f t="shared" si="35"/>
        <v>1101.9450309500946</v>
      </c>
      <c r="K108" s="14">
        <f>SUM($J108:J$127)</f>
        <v>3386.5379296383317</v>
      </c>
      <c r="L108" s="16">
        <f t="shared" si="36"/>
        <v>3.073236717369165</v>
      </c>
      <c r="M108" s="16"/>
      <c r="N108" s="20">
        <v>94</v>
      </c>
      <c r="O108" s="6">
        <f t="shared" si="27"/>
        <v>104</v>
      </c>
      <c r="P108" s="6">
        <f t="shared" si="28"/>
        <v>7088.854728625598</v>
      </c>
      <c r="Q108" s="6">
        <f t="shared" si="29"/>
        <v>7088.854728625598</v>
      </c>
      <c r="R108" s="5">
        <f t="shared" si="30"/>
        <v>41641.241280781287</v>
      </c>
      <c r="S108" s="5">
        <f t="shared" si="37"/>
        <v>45886358.911950894</v>
      </c>
      <c r="T108" s="20">
        <f>SUM(S108:$S$136)</f>
        <v>117910807.31506859</v>
      </c>
      <c r="U108" s="6">
        <f t="shared" si="38"/>
        <v>2.5696265755433312</v>
      </c>
    </row>
    <row r="109" spans="1:21">
      <c r="A109" s="13">
        <v>95</v>
      </c>
      <c r="B109" s="22">
        <f>Absterbeordnung!B103</f>
        <v>5160.7127178742421</v>
      </c>
      <c r="C109" s="15">
        <f t="shared" si="31"/>
        <v>0.15239954929176638</v>
      </c>
      <c r="D109" s="14">
        <f t="shared" si="32"/>
        <v>786.49029222832121</v>
      </c>
      <c r="E109" s="14">
        <f>SUM(D109:$D$127)</f>
        <v>2284.5928986882373</v>
      </c>
      <c r="F109" s="16">
        <f t="shared" si="33"/>
        <v>2.9047947841993338</v>
      </c>
      <c r="G109" s="5"/>
      <c r="H109" s="14">
        <f t="shared" si="26"/>
        <v>5160.7127178742421</v>
      </c>
      <c r="I109" s="15">
        <f t="shared" si="34"/>
        <v>0.15239954929176638</v>
      </c>
      <c r="J109" s="14">
        <f t="shared" si="35"/>
        <v>786.49029222832121</v>
      </c>
      <c r="K109" s="14">
        <f>SUM($J109:J$127)</f>
        <v>2284.5928986882373</v>
      </c>
      <c r="L109" s="16">
        <f t="shared" si="36"/>
        <v>2.9047947841993338</v>
      </c>
      <c r="M109" s="16"/>
      <c r="N109" s="20">
        <v>95</v>
      </c>
      <c r="O109" s="6">
        <f t="shared" si="27"/>
        <v>105</v>
      </c>
      <c r="P109" s="6">
        <f t="shared" si="28"/>
        <v>5160.7127178742421</v>
      </c>
      <c r="Q109" s="6">
        <f t="shared" si="29"/>
        <v>5160.7127178742421</v>
      </c>
      <c r="R109" s="5">
        <f t="shared" si="30"/>
        <v>37917.590804106716</v>
      </c>
      <c r="S109" s="5">
        <f t="shared" si="37"/>
        <v>29821817.072115798</v>
      </c>
      <c r="T109" s="20">
        <f>SUM(S109:$S$136)</f>
        <v>72024448.403117701</v>
      </c>
      <c r="U109" s="6">
        <f t="shared" si="38"/>
        <v>2.4151596205203236</v>
      </c>
    </row>
    <row r="110" spans="1:21">
      <c r="A110" s="13">
        <v>96</v>
      </c>
      <c r="B110" s="22">
        <f>Absterbeordnung!B104</f>
        <v>3655.8927518074915</v>
      </c>
      <c r="C110" s="15">
        <f t="shared" si="31"/>
        <v>0.14941132283506506</v>
      </c>
      <c r="D110" s="14">
        <f t="shared" si="32"/>
        <v>546.2317721906835</v>
      </c>
      <c r="E110" s="14">
        <f>SUM(D110:$D$127)</f>
        <v>1498.1026064599159</v>
      </c>
      <c r="F110" s="16">
        <f t="shared" si="33"/>
        <v>2.7426134522562058</v>
      </c>
      <c r="G110" s="5"/>
      <c r="H110" s="14">
        <f t="shared" ref="H110:H136" si="39">B110</f>
        <v>3655.8927518074915</v>
      </c>
      <c r="I110" s="15">
        <f t="shared" si="34"/>
        <v>0.14941132283506506</v>
      </c>
      <c r="J110" s="14">
        <f t="shared" si="35"/>
        <v>546.2317721906835</v>
      </c>
      <c r="K110" s="14">
        <f>SUM($J110:J$127)</f>
        <v>1498.1026064599159</v>
      </c>
      <c r="L110" s="16">
        <f t="shared" si="36"/>
        <v>2.7426134522562058</v>
      </c>
      <c r="M110" s="16"/>
      <c r="N110" s="20">
        <v>96</v>
      </c>
      <c r="O110" s="6">
        <f t="shared" ref="O110:O136" si="40">N110+$B$3</f>
        <v>106</v>
      </c>
      <c r="P110" s="6">
        <f t="shared" ref="P110:P136" si="41">B110</f>
        <v>3655.8927518074915</v>
      </c>
      <c r="Q110" s="6">
        <f t="shared" ref="Q110:Q136" si="42">B110</f>
        <v>3655.8927518074915</v>
      </c>
      <c r="R110" s="5">
        <f t="shared" ref="R110:R136" si="43">LOOKUP(N110,$O$14:$O$136,$Q$14:$Q$136)</f>
        <v>34069.884304721556</v>
      </c>
      <c r="S110" s="5">
        <f t="shared" si="37"/>
        <v>18610053.282099608</v>
      </c>
      <c r="T110" s="20">
        <f>SUM(S110:$S$136)</f>
        <v>42202631.331001908</v>
      </c>
      <c r="U110" s="6">
        <f t="shared" si="38"/>
        <v>2.267732966223972</v>
      </c>
    </row>
    <row r="111" spans="1:21">
      <c r="A111" s="13">
        <v>97</v>
      </c>
      <c r="B111" s="22">
        <f>Absterbeordnung!B105</f>
        <v>2487.7305232588042</v>
      </c>
      <c r="C111" s="15">
        <f t="shared" ref="C111:C136" si="44">1/(((1+($B$5/100))^A111))</f>
        <v>0.14648168905398534</v>
      </c>
      <c r="D111" s="14">
        <f t="shared" ref="D111:D136" si="45">B111*C111</f>
        <v>364.40696895810441</v>
      </c>
      <c r="E111" s="14">
        <f>SUM(D111:$D$127)</f>
        <v>951.87083426923289</v>
      </c>
      <c r="F111" s="16">
        <f t="shared" ref="F111:F136" si="46">E111/D111</f>
        <v>2.6121093045799264</v>
      </c>
      <c r="G111" s="5"/>
      <c r="H111" s="14">
        <f t="shared" si="39"/>
        <v>2487.7305232588042</v>
      </c>
      <c r="I111" s="15">
        <f t="shared" ref="I111:I136" si="47">1/(((1+($B$5/100))^A111))</f>
        <v>0.14648168905398534</v>
      </c>
      <c r="J111" s="14">
        <f t="shared" ref="J111:J136" si="48">H111*I111</f>
        <v>364.40696895810441</v>
      </c>
      <c r="K111" s="14">
        <f>SUM($J111:J$127)</f>
        <v>951.87083426923289</v>
      </c>
      <c r="L111" s="16">
        <f t="shared" ref="L111:L136" si="49">K111/J111</f>
        <v>2.6121093045799264</v>
      </c>
      <c r="M111" s="16"/>
      <c r="N111" s="20">
        <v>97</v>
      </c>
      <c r="O111" s="6">
        <f t="shared" si="40"/>
        <v>107</v>
      </c>
      <c r="P111" s="6">
        <f t="shared" si="41"/>
        <v>2487.7305232588042</v>
      </c>
      <c r="Q111" s="6">
        <f t="shared" si="42"/>
        <v>2487.7305232588042</v>
      </c>
      <c r="R111" s="5">
        <f t="shared" si="43"/>
        <v>30153.562860970433</v>
      </c>
      <c r="S111" s="5">
        <f t="shared" ref="S111:S136" si="50">P111*R111*I111</f>
        <v>10988168.445453903</v>
      </c>
      <c r="T111" s="20">
        <f>SUM(S111:$S$136)</f>
        <v>23592578.048902296</v>
      </c>
      <c r="U111" s="6">
        <f t="shared" ref="U111:U136" si="51">T111/S111</f>
        <v>2.1470892229235137</v>
      </c>
    </row>
    <row r="112" spans="1:21">
      <c r="A112" s="13">
        <v>98</v>
      </c>
      <c r="B112" s="22">
        <f>Absterbeordnung!B106</f>
        <v>1648.2578603937854</v>
      </c>
      <c r="C112" s="15">
        <f t="shared" si="44"/>
        <v>0.14360949907253467</v>
      </c>
      <c r="D112" s="14">
        <f t="shared" si="45"/>
        <v>236.70548567351932</v>
      </c>
      <c r="E112" s="14">
        <f>SUM(D112:$D$127)</f>
        <v>587.46386531112853</v>
      </c>
      <c r="F112" s="16">
        <f t="shared" si="46"/>
        <v>2.4818346040420862</v>
      </c>
      <c r="G112" s="5"/>
      <c r="H112" s="14">
        <f t="shared" si="39"/>
        <v>1648.2578603937854</v>
      </c>
      <c r="I112" s="15">
        <f t="shared" si="47"/>
        <v>0.14360949907253467</v>
      </c>
      <c r="J112" s="14">
        <f t="shared" si="48"/>
        <v>236.70548567351932</v>
      </c>
      <c r="K112" s="14">
        <f>SUM($J112:J$127)</f>
        <v>587.46386531112853</v>
      </c>
      <c r="L112" s="16">
        <f t="shared" si="49"/>
        <v>2.4818346040420862</v>
      </c>
      <c r="M112" s="16"/>
      <c r="N112" s="20">
        <v>98</v>
      </c>
      <c r="O112" s="6">
        <f t="shared" si="40"/>
        <v>108</v>
      </c>
      <c r="P112" s="6">
        <f t="shared" si="41"/>
        <v>1648.2578603937854</v>
      </c>
      <c r="Q112" s="6">
        <f t="shared" si="42"/>
        <v>1648.2578603937854</v>
      </c>
      <c r="R112" s="5">
        <f t="shared" si="43"/>
        <v>26268.629008516731</v>
      </c>
      <c r="S112" s="5">
        <f t="shared" si="50"/>
        <v>6217928.5874384511</v>
      </c>
      <c r="T112" s="20">
        <f>SUM(S112:$S$136)</f>
        <v>12604409.603448398</v>
      </c>
      <c r="U112" s="6">
        <f t="shared" si="51"/>
        <v>2.0271074886437273</v>
      </c>
    </row>
    <row r="113" spans="1:21">
      <c r="A113" s="13">
        <v>99</v>
      </c>
      <c r="B113" s="22">
        <f>Absterbeordnung!B107</f>
        <v>1052.4420358188929</v>
      </c>
      <c r="C113" s="15">
        <f t="shared" si="44"/>
        <v>0.14079362654170063</v>
      </c>
      <c r="D113" s="14">
        <f t="shared" si="45"/>
        <v>148.17713094787234</v>
      </c>
      <c r="E113" s="14">
        <f>SUM(D113:$D$127)</f>
        <v>350.7583796376091</v>
      </c>
      <c r="F113" s="16">
        <f t="shared" si="46"/>
        <v>2.3671559666046131</v>
      </c>
      <c r="G113" s="5"/>
      <c r="H113" s="14">
        <f t="shared" si="39"/>
        <v>1052.4420358188929</v>
      </c>
      <c r="I113" s="15">
        <f t="shared" si="47"/>
        <v>0.14079362654170063</v>
      </c>
      <c r="J113" s="14">
        <f t="shared" si="48"/>
        <v>148.17713094787234</v>
      </c>
      <c r="K113" s="14">
        <f>SUM($J113:J$127)</f>
        <v>350.7583796376091</v>
      </c>
      <c r="L113" s="16">
        <f t="shared" si="49"/>
        <v>2.3671559666046131</v>
      </c>
      <c r="M113" s="16"/>
      <c r="N113" s="20">
        <v>99</v>
      </c>
      <c r="O113" s="6">
        <f t="shared" si="40"/>
        <v>109</v>
      </c>
      <c r="P113" s="6">
        <f t="shared" si="41"/>
        <v>1052.4420358188929</v>
      </c>
      <c r="Q113" s="6">
        <f t="shared" si="42"/>
        <v>1052.4420358188929</v>
      </c>
      <c r="R113" s="5">
        <f t="shared" si="43"/>
        <v>22428.546194456019</v>
      </c>
      <c r="S113" s="5">
        <f t="shared" si="50"/>
        <v>3323397.6264263131</v>
      </c>
      <c r="T113" s="20">
        <f>SUM(S113:$S$136)</f>
        <v>6386481.0160099436</v>
      </c>
      <c r="U113" s="6">
        <f t="shared" si="51"/>
        <v>1.9216722564965536</v>
      </c>
    </row>
    <row r="114" spans="1:21">
      <c r="A114" s="13">
        <v>100</v>
      </c>
      <c r="B114" s="22">
        <f>Absterbeordnung!B108</f>
        <v>647.79999999999995</v>
      </c>
      <c r="C114" s="15">
        <f t="shared" si="44"/>
        <v>0.13803296719774574</v>
      </c>
      <c r="D114" s="14">
        <f t="shared" si="45"/>
        <v>89.417756150699688</v>
      </c>
      <c r="E114" s="14">
        <f>SUM(D114:$D$127)</f>
        <v>202.58124868973681</v>
      </c>
      <c r="F114" s="16">
        <f t="shared" si="46"/>
        <v>2.2655595198376224</v>
      </c>
      <c r="G114" s="5"/>
      <c r="H114" s="14">
        <f t="shared" si="39"/>
        <v>647.79999999999995</v>
      </c>
      <c r="I114" s="15">
        <f t="shared" si="47"/>
        <v>0.13803296719774574</v>
      </c>
      <c r="J114" s="14">
        <f t="shared" si="48"/>
        <v>89.417756150699688</v>
      </c>
      <c r="K114" s="14">
        <f>SUM($J114:J$127)</f>
        <v>202.58124868973681</v>
      </c>
      <c r="L114" s="16">
        <f t="shared" si="49"/>
        <v>2.2655595198376224</v>
      </c>
      <c r="M114" s="16"/>
      <c r="N114" s="20">
        <v>100</v>
      </c>
      <c r="O114" s="6">
        <f t="shared" si="40"/>
        <v>110</v>
      </c>
      <c r="P114" s="6">
        <f t="shared" si="41"/>
        <v>647.79999999999995</v>
      </c>
      <c r="Q114" s="6">
        <f t="shared" si="42"/>
        <v>647.79999999999995</v>
      </c>
      <c r="R114" s="5">
        <f t="shared" si="43"/>
        <v>18726.493148116988</v>
      </c>
      <c r="S114" s="5">
        <f t="shared" si="50"/>
        <v>1674480.9978760735</v>
      </c>
      <c r="T114" s="20">
        <f>SUM(S114:$S$136)</f>
        <v>3063083.3895836314</v>
      </c>
      <c r="U114" s="6">
        <f t="shared" si="51"/>
        <v>1.8292733052622714</v>
      </c>
    </row>
    <row r="115" spans="1:21">
      <c r="A115" s="13">
        <v>101</v>
      </c>
      <c r="B115" s="22">
        <f>Absterbeordnung!B109</f>
        <v>384.36731851732299</v>
      </c>
      <c r="C115" s="15">
        <f t="shared" si="44"/>
        <v>0.13532643842916248</v>
      </c>
      <c r="D115" s="14">
        <f t="shared" si="45"/>
        <v>52.015060263516794</v>
      </c>
      <c r="E115" s="14">
        <f>SUM(D115:$D$127)</f>
        <v>113.16349253903709</v>
      </c>
      <c r="F115" s="16">
        <f t="shared" si="46"/>
        <v>2.175590914741468</v>
      </c>
      <c r="G115" s="5"/>
      <c r="H115" s="14">
        <f t="shared" si="39"/>
        <v>384.36731851732299</v>
      </c>
      <c r="I115" s="15">
        <f t="shared" si="47"/>
        <v>0.13532643842916248</v>
      </c>
      <c r="J115" s="14">
        <f t="shared" si="48"/>
        <v>52.015060263516794</v>
      </c>
      <c r="K115" s="14">
        <f>SUM($J115:J$127)</f>
        <v>113.16349253903709</v>
      </c>
      <c r="L115" s="16">
        <f t="shared" si="49"/>
        <v>2.175590914741468</v>
      </c>
      <c r="M115" s="16"/>
      <c r="N115" s="20">
        <v>101</v>
      </c>
      <c r="O115" s="6">
        <f t="shared" si="40"/>
        <v>111</v>
      </c>
      <c r="P115" s="6">
        <f t="shared" si="41"/>
        <v>384.36731851732299</v>
      </c>
      <c r="Q115" s="6">
        <f t="shared" si="42"/>
        <v>384.36731851732299</v>
      </c>
      <c r="R115" s="5">
        <f t="shared" si="43"/>
        <v>15267.330617936132</v>
      </c>
      <c r="S115" s="5">
        <f t="shared" si="50"/>
        <v>794131.12215498299</v>
      </c>
      <c r="T115" s="20">
        <f>SUM(S115:$S$136)</f>
        <v>1388602.3917075577</v>
      </c>
      <c r="U115" s="6">
        <f t="shared" si="51"/>
        <v>1.7485807481507536</v>
      </c>
    </row>
    <row r="116" spans="1:21">
      <c r="A116" s="21">
        <v>102</v>
      </c>
      <c r="B116" s="22">
        <f>Absterbeordnung!B110</f>
        <v>219.85692159223106</v>
      </c>
      <c r="C116" s="15">
        <f t="shared" si="44"/>
        <v>0.13267297885212007</v>
      </c>
      <c r="D116" s="14">
        <f t="shared" si="45"/>
        <v>29.169072708898291</v>
      </c>
      <c r="E116" s="14">
        <f>SUM(D116:$D$127)</f>
        <v>61.148432275520328</v>
      </c>
      <c r="F116" s="16">
        <f t="shared" si="46"/>
        <v>2.0963447445097025</v>
      </c>
      <c r="G116" s="5"/>
      <c r="H116" s="14">
        <f t="shared" si="39"/>
        <v>219.85692159223106</v>
      </c>
      <c r="I116" s="15">
        <f t="shared" si="47"/>
        <v>0.13267297885212007</v>
      </c>
      <c r="J116" s="14">
        <f t="shared" si="48"/>
        <v>29.169072708898291</v>
      </c>
      <c r="K116" s="14">
        <f>SUM($J116:J$127)</f>
        <v>61.148432275520328</v>
      </c>
      <c r="L116" s="16">
        <f t="shared" si="49"/>
        <v>2.0963447445097025</v>
      </c>
      <c r="M116" s="16"/>
      <c r="N116" s="6">
        <v>102</v>
      </c>
      <c r="O116" s="6">
        <f t="shared" si="40"/>
        <v>112</v>
      </c>
      <c r="P116" s="6">
        <f t="shared" si="41"/>
        <v>219.85692159223106</v>
      </c>
      <c r="Q116" s="6">
        <f t="shared" si="42"/>
        <v>219.85692159223106</v>
      </c>
      <c r="R116" s="5">
        <f t="shared" si="43"/>
        <v>12177.755086080522</v>
      </c>
      <c r="S116" s="5">
        <f t="shared" si="50"/>
        <v>355213.82353703876</v>
      </c>
      <c r="T116" s="20">
        <f>SUM(S116:$S$136)</f>
        <v>594471.26955257496</v>
      </c>
      <c r="U116" s="6">
        <f t="shared" si="51"/>
        <v>1.6735589387629459</v>
      </c>
    </row>
    <row r="117" spans="1:21">
      <c r="A117" s="21">
        <v>103</v>
      </c>
      <c r="B117" s="22">
        <f>Absterbeordnung!B111</f>
        <v>121.31353621065816</v>
      </c>
      <c r="C117" s="15">
        <f t="shared" si="44"/>
        <v>0.13007154789423539</v>
      </c>
      <c r="D117" s="14">
        <f t="shared" si="45"/>
        <v>15.779439435443681</v>
      </c>
      <c r="E117" s="14">
        <f>SUM(D117:$D$127)</f>
        <v>31.97935956662203</v>
      </c>
      <c r="F117" s="16">
        <f t="shared" si="46"/>
        <v>2.0266473785367931</v>
      </c>
      <c r="G117" s="5"/>
      <c r="H117" s="14">
        <f t="shared" si="39"/>
        <v>121.31353621065816</v>
      </c>
      <c r="I117" s="15">
        <f t="shared" si="47"/>
        <v>0.13007154789423539</v>
      </c>
      <c r="J117" s="14">
        <f t="shared" si="48"/>
        <v>15.779439435443681</v>
      </c>
      <c r="K117" s="14">
        <f>SUM($J117:J$127)</f>
        <v>31.97935956662203</v>
      </c>
      <c r="L117" s="16">
        <f t="shared" si="49"/>
        <v>2.0266473785367931</v>
      </c>
      <c r="M117" s="16"/>
      <c r="N117" s="6">
        <v>103</v>
      </c>
      <c r="O117" s="6">
        <f t="shared" si="40"/>
        <v>113</v>
      </c>
      <c r="P117" s="6">
        <f t="shared" si="41"/>
        <v>121.31353621065816</v>
      </c>
      <c r="Q117" s="6">
        <f t="shared" si="42"/>
        <v>121.31353621065816</v>
      </c>
      <c r="R117" s="5">
        <f t="shared" si="43"/>
        <v>9409.6667577409353</v>
      </c>
      <c r="S117" s="5">
        <f t="shared" si="50"/>
        <v>148479.2667114808</v>
      </c>
      <c r="T117" s="20">
        <f>SUM(S117:$S$136)</f>
        <v>239257.44601553603</v>
      </c>
      <c r="U117" s="6">
        <f t="shared" si="51"/>
        <v>1.6113862313211169</v>
      </c>
    </row>
    <row r="118" spans="1:21">
      <c r="A118" s="21">
        <v>104</v>
      </c>
      <c r="B118" s="22">
        <f>Absterbeordnung!B112</f>
        <v>64.63608391062931</v>
      </c>
      <c r="C118" s="15">
        <f t="shared" si="44"/>
        <v>0.12752112538650526</v>
      </c>
      <c r="D118" s="14">
        <f t="shared" si="45"/>
        <v>8.2424661608600349</v>
      </c>
      <c r="E118" s="14">
        <f>SUM(D118:$D$127)</f>
        <v>16.199920131178345</v>
      </c>
      <c r="F118" s="16">
        <f t="shared" si="46"/>
        <v>1.9654214909737664</v>
      </c>
      <c r="G118" s="5"/>
      <c r="H118" s="14">
        <f t="shared" si="39"/>
        <v>64.63608391062931</v>
      </c>
      <c r="I118" s="15">
        <f t="shared" si="47"/>
        <v>0.12752112538650526</v>
      </c>
      <c r="J118" s="14">
        <f t="shared" si="48"/>
        <v>8.2424661608600349</v>
      </c>
      <c r="K118" s="14">
        <f>SUM($J118:J$127)</f>
        <v>16.199920131178345</v>
      </c>
      <c r="L118" s="16">
        <f t="shared" si="49"/>
        <v>1.9654214909737664</v>
      </c>
      <c r="M118" s="16"/>
      <c r="N118" s="6">
        <v>104</v>
      </c>
      <c r="O118" s="6">
        <f t="shared" si="40"/>
        <v>114</v>
      </c>
      <c r="P118" s="6">
        <f t="shared" si="41"/>
        <v>64.63608391062931</v>
      </c>
      <c r="Q118" s="6">
        <f t="shared" si="42"/>
        <v>64.63608391062931</v>
      </c>
      <c r="R118" s="5">
        <f t="shared" si="43"/>
        <v>7088.854728625598</v>
      </c>
      <c r="S118" s="5">
        <f t="shared" si="50"/>
        <v>58429.645219949147</v>
      </c>
      <c r="T118" s="20">
        <f>SUM(S118:$S$136)</f>
        <v>90778.179304055258</v>
      </c>
      <c r="U118" s="6">
        <f t="shared" si="51"/>
        <v>1.5536322180690159</v>
      </c>
    </row>
    <row r="119" spans="1:21">
      <c r="A119" s="21">
        <v>105</v>
      </c>
      <c r="B119" s="22">
        <f>Absterbeordnung!B113</f>
        <v>33.296521695883513</v>
      </c>
      <c r="C119" s="15">
        <f t="shared" si="44"/>
        <v>0.12502071116324046</v>
      </c>
      <c r="D119" s="14">
        <f t="shared" si="45"/>
        <v>4.1627548216816219</v>
      </c>
      <c r="E119" s="14">
        <f>SUM(D119:$D$127)</f>
        <v>7.9574539703183076</v>
      </c>
      <c r="F119" s="16">
        <f t="shared" si="46"/>
        <v>1.9115836293965895</v>
      </c>
      <c r="G119" s="5"/>
      <c r="H119" s="14">
        <f t="shared" si="39"/>
        <v>33.296521695883513</v>
      </c>
      <c r="I119" s="15">
        <f t="shared" si="47"/>
        <v>0.12502071116324046</v>
      </c>
      <c r="J119" s="14">
        <f t="shared" si="48"/>
        <v>4.1627548216816219</v>
      </c>
      <c r="K119" s="14">
        <f>SUM($J119:J$127)</f>
        <v>7.9574539703183076</v>
      </c>
      <c r="L119" s="16">
        <f t="shared" si="49"/>
        <v>1.9115836293965895</v>
      </c>
      <c r="M119" s="16"/>
      <c r="N119" s="6">
        <v>105</v>
      </c>
      <c r="O119" s="6">
        <f t="shared" si="40"/>
        <v>115</v>
      </c>
      <c r="P119" s="6">
        <f t="shared" si="41"/>
        <v>33.296521695883513</v>
      </c>
      <c r="Q119" s="6">
        <f t="shared" si="42"/>
        <v>33.296521695883513</v>
      </c>
      <c r="R119" s="5">
        <f t="shared" si="43"/>
        <v>5160.7127178742421</v>
      </c>
      <c r="S119" s="5">
        <f t="shared" si="50"/>
        <v>21482.78174964467</v>
      </c>
      <c r="T119" s="20">
        <f>SUM(S119:$S$136)</f>
        <v>32348.534084106101</v>
      </c>
      <c r="U119" s="6">
        <f t="shared" si="51"/>
        <v>1.5057888899625931</v>
      </c>
    </row>
    <row r="120" spans="1:21">
      <c r="A120" s="21">
        <v>106</v>
      </c>
      <c r="B120" s="22">
        <f>Absterbeordnung!B114</f>
        <v>16.609654306438053</v>
      </c>
      <c r="C120" s="15">
        <f t="shared" si="44"/>
        <v>0.12256932466984359</v>
      </c>
      <c r="D120" s="14">
        <f t="shared" si="45"/>
        <v>2.0358341113396716</v>
      </c>
      <c r="E120" s="14">
        <f>SUM(D120:$D$127)</f>
        <v>3.7946991486366857</v>
      </c>
      <c r="F120" s="16">
        <f t="shared" si="46"/>
        <v>1.8639530242174793</v>
      </c>
      <c r="G120" s="5"/>
      <c r="H120" s="14">
        <f t="shared" si="39"/>
        <v>16.609654306438053</v>
      </c>
      <c r="I120" s="15">
        <f t="shared" si="47"/>
        <v>0.12256932466984359</v>
      </c>
      <c r="J120" s="14">
        <f t="shared" si="48"/>
        <v>2.0358341113396716</v>
      </c>
      <c r="K120" s="14">
        <f>SUM($J120:J$127)</f>
        <v>3.7946991486366857</v>
      </c>
      <c r="L120" s="16">
        <f t="shared" si="49"/>
        <v>1.8639530242174793</v>
      </c>
      <c r="M120" s="16"/>
      <c r="N120" s="6">
        <v>106</v>
      </c>
      <c r="O120" s="6">
        <f t="shared" si="40"/>
        <v>116</v>
      </c>
      <c r="P120" s="6">
        <f t="shared" si="41"/>
        <v>16.609654306438053</v>
      </c>
      <c r="Q120" s="6">
        <f t="shared" si="42"/>
        <v>16.609654306438053</v>
      </c>
      <c r="R120" s="5">
        <f t="shared" si="43"/>
        <v>3655.8927518074915</v>
      </c>
      <c r="S120" s="5">
        <f t="shared" si="50"/>
        <v>7442.7911715291511</v>
      </c>
      <c r="T120" s="20">
        <f>SUM(S120:$S$136)</f>
        <v>10865.752334461427</v>
      </c>
      <c r="U120" s="6">
        <f t="shared" si="51"/>
        <v>1.4599028891239219</v>
      </c>
    </row>
    <row r="121" spans="1:21">
      <c r="A121" s="21">
        <v>107</v>
      </c>
      <c r="B121" s="22">
        <f>Absterbeordnung!B115</f>
        <v>8.037737816613749</v>
      </c>
      <c r="C121" s="15">
        <f t="shared" si="44"/>
        <v>0.12016600457827803</v>
      </c>
      <c r="D121" s="14">
        <f t="shared" si="45"/>
        <v>0.96586283927020622</v>
      </c>
      <c r="E121" s="14">
        <f>SUM(D121:$D$127)</f>
        <v>1.7588650372970145</v>
      </c>
      <c r="F121" s="16">
        <f t="shared" si="46"/>
        <v>1.8210298251312689</v>
      </c>
      <c r="G121" s="5"/>
      <c r="H121" s="14">
        <f t="shared" si="39"/>
        <v>8.037737816613749</v>
      </c>
      <c r="I121" s="15">
        <f t="shared" si="47"/>
        <v>0.12016600457827803</v>
      </c>
      <c r="J121" s="14">
        <f t="shared" si="48"/>
        <v>0.96586283927020622</v>
      </c>
      <c r="K121" s="14">
        <f>SUM($J121:J$127)</f>
        <v>1.7588650372970145</v>
      </c>
      <c r="L121" s="16">
        <f t="shared" si="49"/>
        <v>1.8210298251312689</v>
      </c>
      <c r="M121" s="16"/>
      <c r="N121" s="6">
        <v>107</v>
      </c>
      <c r="O121" s="6">
        <f t="shared" si="40"/>
        <v>117</v>
      </c>
      <c r="P121" s="6">
        <f t="shared" si="41"/>
        <v>8.037737816613749</v>
      </c>
      <c r="Q121" s="6">
        <f t="shared" si="42"/>
        <v>8.037737816613749</v>
      </c>
      <c r="R121" s="5">
        <f t="shared" si="43"/>
        <v>2487.7305232588042</v>
      </c>
      <c r="S121" s="5">
        <f t="shared" si="50"/>
        <v>2402.8064665339043</v>
      </c>
      <c r="T121" s="20">
        <f>SUM(S121:$S$136)</f>
        <v>3422.9611629322776</v>
      </c>
      <c r="U121" s="6">
        <f t="shared" si="51"/>
        <v>1.4245679835671354</v>
      </c>
    </row>
    <row r="122" spans="1:21">
      <c r="A122" s="21">
        <v>108</v>
      </c>
      <c r="B122" s="22">
        <f>Absterbeordnung!B116</f>
        <v>3.7805953729277233</v>
      </c>
      <c r="C122" s="15">
        <f t="shared" si="44"/>
        <v>0.11780980841007649</v>
      </c>
      <c r="D122" s="14">
        <f t="shared" si="45"/>
        <v>0.44539121656063674</v>
      </c>
      <c r="E122" s="14">
        <f>SUM(D122:$D$127)</f>
        <v>0.79300219802680816</v>
      </c>
      <c r="F122" s="16">
        <f t="shared" si="46"/>
        <v>1.780462138769741</v>
      </c>
      <c r="G122" s="5"/>
      <c r="H122" s="14">
        <f t="shared" si="39"/>
        <v>3.7805953729277233</v>
      </c>
      <c r="I122" s="15">
        <f t="shared" si="47"/>
        <v>0.11780980841007649</v>
      </c>
      <c r="J122" s="14">
        <f t="shared" si="48"/>
        <v>0.44539121656063674</v>
      </c>
      <c r="K122" s="14">
        <f>SUM($J122:J$127)</f>
        <v>0.79300219802680816</v>
      </c>
      <c r="L122" s="16">
        <f t="shared" si="49"/>
        <v>1.780462138769741</v>
      </c>
      <c r="M122" s="16"/>
      <c r="N122" s="6">
        <v>108</v>
      </c>
      <c r="O122" s="6">
        <f t="shared" si="40"/>
        <v>118</v>
      </c>
      <c r="P122" s="6">
        <f t="shared" si="41"/>
        <v>3.7805953729277233</v>
      </c>
      <c r="Q122" s="6">
        <f t="shared" si="42"/>
        <v>3.7805953729277233</v>
      </c>
      <c r="R122" s="5">
        <f t="shared" si="43"/>
        <v>1648.2578603937854</v>
      </c>
      <c r="S122" s="5">
        <f t="shared" si="50"/>
        <v>734.11957364642035</v>
      </c>
      <c r="T122" s="20">
        <f>SUM(S122:$S$136)</f>
        <v>1020.1546963983732</v>
      </c>
      <c r="U122" s="6">
        <f t="shared" si="51"/>
        <v>1.3896301542965235</v>
      </c>
    </row>
    <row r="123" spans="1:21">
      <c r="A123" s="21">
        <v>109</v>
      </c>
      <c r="B123" s="22">
        <f>Absterbeordnung!B117</f>
        <v>1.7319044300417388</v>
      </c>
      <c r="C123" s="15">
        <f t="shared" si="44"/>
        <v>0.11549981216674166</v>
      </c>
      <c r="D123" s="14">
        <f t="shared" si="45"/>
        <v>0.20003463636056859</v>
      </c>
      <c r="E123" s="14">
        <f>SUM(D123:$D$127)</f>
        <v>0.34761098146617136</v>
      </c>
      <c r="F123" s="16">
        <f t="shared" si="46"/>
        <v>1.7377539599671723</v>
      </c>
      <c r="G123" s="5"/>
      <c r="H123" s="14">
        <f t="shared" si="39"/>
        <v>1.7319044300417388</v>
      </c>
      <c r="I123" s="15">
        <f t="shared" si="47"/>
        <v>0.11549981216674166</v>
      </c>
      <c r="J123" s="14">
        <f t="shared" si="48"/>
        <v>0.20003463636056859</v>
      </c>
      <c r="K123" s="14">
        <f>SUM($J123:J$127)</f>
        <v>0.34761098146617136</v>
      </c>
      <c r="L123" s="16">
        <f t="shared" si="49"/>
        <v>1.7377539599671723</v>
      </c>
      <c r="M123" s="16"/>
      <c r="N123" s="6">
        <v>109</v>
      </c>
      <c r="O123" s="6">
        <f t="shared" si="40"/>
        <v>119</v>
      </c>
      <c r="P123" s="6">
        <f t="shared" si="41"/>
        <v>1.7319044300417388</v>
      </c>
      <c r="Q123" s="6">
        <f t="shared" si="42"/>
        <v>1.7319044300417388</v>
      </c>
      <c r="R123" s="5">
        <f t="shared" si="43"/>
        <v>1052.4420358188929</v>
      </c>
      <c r="S123" s="5">
        <f t="shared" si="50"/>
        <v>210.52485992560875</v>
      </c>
      <c r="T123" s="20">
        <f>SUM(S123:$S$136)</f>
        <v>286.03512275195283</v>
      </c>
      <c r="U123" s="6">
        <f t="shared" si="51"/>
        <v>1.3586762287979977</v>
      </c>
    </row>
    <row r="124" spans="1:21">
      <c r="A124" s="21">
        <v>110</v>
      </c>
      <c r="B124" s="22">
        <f>Absterbeordnung!B118</f>
        <v>0.77433398286271482</v>
      </c>
      <c r="C124" s="15">
        <f t="shared" si="44"/>
        <v>0.11323510996739378</v>
      </c>
      <c r="D124" s="14">
        <f t="shared" si="45"/>
        <v>8.7681793700949515E-2</v>
      </c>
      <c r="E124" s="14">
        <f>SUM(D124:$D$127)</f>
        <v>0.14757634510560277</v>
      </c>
      <c r="F124" s="16">
        <f t="shared" si="46"/>
        <v>1.6830899423537302</v>
      </c>
      <c r="G124" s="5"/>
      <c r="H124" s="14">
        <f t="shared" si="39"/>
        <v>0.77433398286271482</v>
      </c>
      <c r="I124" s="15">
        <f t="shared" si="47"/>
        <v>0.11323510996739378</v>
      </c>
      <c r="J124" s="14">
        <f t="shared" si="48"/>
        <v>8.7681793700949515E-2</v>
      </c>
      <c r="K124" s="14">
        <f>SUM($J124:J$127)</f>
        <v>0.14757634510560277</v>
      </c>
      <c r="L124" s="16">
        <f t="shared" si="49"/>
        <v>1.6830899423537302</v>
      </c>
      <c r="M124" s="16"/>
      <c r="N124" s="6">
        <v>110</v>
      </c>
      <c r="O124" s="6">
        <f t="shared" si="40"/>
        <v>120</v>
      </c>
      <c r="P124" s="6">
        <f t="shared" si="41"/>
        <v>0.77433398286271482</v>
      </c>
      <c r="Q124" s="6">
        <f t="shared" si="42"/>
        <v>0.77433398286271482</v>
      </c>
      <c r="R124" s="5">
        <f t="shared" si="43"/>
        <v>647.79999999999995</v>
      </c>
      <c r="S124" s="5">
        <f t="shared" si="50"/>
        <v>56.800265959475098</v>
      </c>
      <c r="T124" s="20">
        <f>SUM(S124:$S$136)</f>
        <v>75.510262826344103</v>
      </c>
      <c r="U124" s="6">
        <f t="shared" si="51"/>
        <v>1.3293998109131724</v>
      </c>
    </row>
    <row r="125" spans="1:21">
      <c r="A125" s="21">
        <v>111</v>
      </c>
      <c r="B125" s="22">
        <f>Absterbeordnung!B119</f>
        <v>0.33859062804513368</v>
      </c>
      <c r="C125" s="15">
        <f t="shared" si="44"/>
        <v>0.11101481369352335</v>
      </c>
      <c r="D125" s="14">
        <f t="shared" si="45"/>
        <v>3.7588575490803577E-2</v>
      </c>
      <c r="E125" s="14">
        <f>SUM(D125:$D$127)</f>
        <v>5.9894551404653246E-2</v>
      </c>
      <c r="F125" s="16">
        <f t="shared" si="46"/>
        <v>1.5934243482918646</v>
      </c>
      <c r="G125" s="25"/>
      <c r="H125" s="14">
        <f t="shared" si="39"/>
        <v>0.33859062804513368</v>
      </c>
      <c r="I125" s="15">
        <f t="shared" si="47"/>
        <v>0.11101481369352335</v>
      </c>
      <c r="J125" s="14">
        <f t="shared" si="48"/>
        <v>3.7588575490803577E-2</v>
      </c>
      <c r="K125" s="14">
        <f>SUM($J125:J$127)</f>
        <v>5.9894551404653246E-2</v>
      </c>
      <c r="L125" s="16">
        <f t="shared" si="49"/>
        <v>1.5934243482918646</v>
      </c>
      <c r="M125" s="16"/>
      <c r="N125" s="6">
        <v>111</v>
      </c>
      <c r="O125" s="6">
        <f t="shared" si="40"/>
        <v>121</v>
      </c>
      <c r="P125" s="6">
        <f t="shared" si="41"/>
        <v>0.33859062804513368</v>
      </c>
      <c r="Q125" s="6">
        <f t="shared" si="42"/>
        <v>0.33859062804513368</v>
      </c>
      <c r="R125" s="5">
        <f t="shared" si="43"/>
        <v>384.36731851732299</v>
      </c>
      <c r="S125" s="5">
        <f t="shared" si="50"/>
        <v>14.44781996828614</v>
      </c>
      <c r="T125" s="20">
        <f>SUM(S125:$S$136)</f>
        <v>18.709996866869002</v>
      </c>
      <c r="U125" s="6">
        <f t="shared" si="51"/>
        <v>1.2950048455710692</v>
      </c>
    </row>
    <row r="126" spans="1:21">
      <c r="A126" s="21">
        <v>112</v>
      </c>
      <c r="B126" s="22">
        <f>Absterbeordnung!B120</f>
        <v>0.14509285620067261</v>
      </c>
      <c r="C126" s="15">
        <f t="shared" si="44"/>
        <v>0.10883805264070914</v>
      </c>
      <c r="D126" s="14">
        <f t="shared" si="45"/>
        <v>1.5791623920959647E-2</v>
      </c>
      <c r="E126" s="14">
        <f>SUM(D126:$D$127)</f>
        <v>2.2305975913849668E-2</v>
      </c>
      <c r="F126" s="16">
        <f t="shared" si="46"/>
        <v>1.4125194486327501</v>
      </c>
      <c r="G126" s="5"/>
      <c r="H126" s="14">
        <f t="shared" si="39"/>
        <v>0.14509285620067261</v>
      </c>
      <c r="I126" s="15">
        <f t="shared" si="47"/>
        <v>0.10883805264070914</v>
      </c>
      <c r="J126" s="14">
        <f t="shared" si="48"/>
        <v>1.5791623920959647E-2</v>
      </c>
      <c r="K126" s="14">
        <f>SUM($J126:J$127)</f>
        <v>2.2305975913849668E-2</v>
      </c>
      <c r="L126" s="16">
        <f t="shared" si="49"/>
        <v>1.4125194486327501</v>
      </c>
      <c r="M126" s="16"/>
      <c r="N126" s="6">
        <v>112</v>
      </c>
      <c r="O126" s="6">
        <f t="shared" si="40"/>
        <v>122</v>
      </c>
      <c r="P126" s="6">
        <f t="shared" si="41"/>
        <v>0.14509285620067261</v>
      </c>
      <c r="Q126" s="6">
        <f t="shared" si="42"/>
        <v>0.14509285620067261</v>
      </c>
      <c r="R126" s="5">
        <f t="shared" si="43"/>
        <v>219.85692159223106</v>
      </c>
      <c r="S126" s="5">
        <f t="shared" si="50"/>
        <v>3.4718978222044257</v>
      </c>
      <c r="T126" s="20">
        <f>SUM(S126:$S$136)</f>
        <v>4.2621768985828625</v>
      </c>
      <c r="U126" s="6">
        <f t="shared" si="51"/>
        <v>1.2276216400506459</v>
      </c>
    </row>
    <row r="127" spans="1:21">
      <c r="A127" s="26">
        <v>113</v>
      </c>
      <c r="B127" s="22">
        <f>Absterbeordnung!B121</f>
        <v>6.1050697541261398E-2</v>
      </c>
      <c r="C127" s="15">
        <f t="shared" si="44"/>
        <v>0.10670397317716583</v>
      </c>
      <c r="D127" s="14">
        <f t="shared" si="45"/>
        <v>6.51435199289002E-3</v>
      </c>
      <c r="E127" s="14">
        <f>SUM(D127:$D$127)</f>
        <v>6.51435199289002E-3</v>
      </c>
      <c r="F127" s="16">
        <f t="shared" si="46"/>
        <v>1</v>
      </c>
      <c r="G127" s="27"/>
      <c r="H127" s="14">
        <f t="shared" si="39"/>
        <v>6.1050697541261398E-2</v>
      </c>
      <c r="I127" s="15">
        <f t="shared" si="47"/>
        <v>0.10670397317716583</v>
      </c>
      <c r="J127" s="14">
        <f t="shared" si="48"/>
        <v>6.51435199289002E-3</v>
      </c>
      <c r="K127" s="14">
        <f>SUM($J127:J$127)</f>
        <v>6.51435199289002E-3</v>
      </c>
      <c r="L127" s="16">
        <f t="shared" si="49"/>
        <v>1</v>
      </c>
      <c r="M127" s="16"/>
      <c r="N127" s="28">
        <v>113</v>
      </c>
      <c r="O127" s="6">
        <f t="shared" si="40"/>
        <v>123</v>
      </c>
      <c r="P127" s="6">
        <f t="shared" si="41"/>
        <v>6.1050697541261398E-2</v>
      </c>
      <c r="Q127" s="6">
        <f t="shared" si="42"/>
        <v>6.1050697541261398E-2</v>
      </c>
      <c r="R127" s="5">
        <f t="shared" si="43"/>
        <v>121.31353621065816</v>
      </c>
      <c r="S127" s="5">
        <f t="shared" si="50"/>
        <v>0.79027907637843664</v>
      </c>
      <c r="T127" s="20">
        <f>SUM(S127:$S$136)</f>
        <v>0.79027907637843664</v>
      </c>
      <c r="U127" s="6">
        <f t="shared" si="51"/>
        <v>1</v>
      </c>
    </row>
    <row r="128" spans="1:21">
      <c r="A128" s="26">
        <v>114</v>
      </c>
      <c r="B128" s="22">
        <f>Absterbeordnung!B122</f>
        <v>0</v>
      </c>
      <c r="C128" s="15">
        <f t="shared" si="44"/>
        <v>0.10461173840898609</v>
      </c>
      <c r="D128" s="14">
        <f t="shared" si="45"/>
        <v>0</v>
      </c>
      <c r="E128" s="14">
        <f>SUM(D$127:$D128)</f>
        <v>6.51435199289002E-3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0.10461173840898609</v>
      </c>
      <c r="J128" s="14">
        <f t="shared" si="48"/>
        <v>0</v>
      </c>
      <c r="K128" s="14">
        <f>SUM($J$127:J128)</f>
        <v>6.51435199289002E-3</v>
      </c>
      <c r="L128" s="16" t="e">
        <f t="shared" si="49"/>
        <v>#DIV/0!</v>
      </c>
      <c r="M128" s="16"/>
      <c r="N128" s="6">
        <v>114</v>
      </c>
      <c r="O128" s="6">
        <f t="shared" si="40"/>
        <v>124</v>
      </c>
      <c r="P128" s="6">
        <f t="shared" si="41"/>
        <v>0</v>
      </c>
      <c r="Q128" s="6">
        <f t="shared" si="42"/>
        <v>0</v>
      </c>
      <c r="R128" s="5">
        <f t="shared" si="43"/>
        <v>64.63608391062931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6.51435199289002E-3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0.10256052785194716</v>
      </c>
      <c r="J129" s="14">
        <f t="shared" si="48"/>
        <v>0</v>
      </c>
      <c r="K129" s="14">
        <f>SUM($J$127:J129)</f>
        <v>6.51435199289002E-3</v>
      </c>
      <c r="L129" s="16" t="e">
        <f t="shared" si="49"/>
        <v>#DIV/0!</v>
      </c>
      <c r="M129" s="16"/>
      <c r="N129" s="6">
        <v>115</v>
      </c>
      <c r="O129" s="6">
        <f t="shared" si="40"/>
        <v>125</v>
      </c>
      <c r="P129" s="6">
        <f t="shared" si="41"/>
        <v>0</v>
      </c>
      <c r="Q129" s="6">
        <f t="shared" si="42"/>
        <v>0</v>
      </c>
      <c r="R129" s="5">
        <f t="shared" si="43"/>
        <v>33.296521695883513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6.51435199289002E-3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0.1005495371097521</v>
      </c>
      <c r="J130" s="14">
        <f t="shared" si="48"/>
        <v>0</v>
      </c>
      <c r="K130" s="14">
        <f>SUM($J$127:J130)</f>
        <v>6.51435199289002E-3</v>
      </c>
      <c r="L130" s="16" t="e">
        <f t="shared" si="49"/>
        <v>#DIV/0!</v>
      </c>
      <c r="M130" s="16"/>
      <c r="N130" s="28">
        <v>116</v>
      </c>
      <c r="O130" s="6">
        <f t="shared" si="40"/>
        <v>126</v>
      </c>
      <c r="P130" s="6">
        <f t="shared" si="41"/>
        <v>0</v>
      </c>
      <c r="Q130" s="6">
        <f t="shared" si="42"/>
        <v>0</v>
      </c>
      <c r="R130" s="5">
        <f t="shared" si="43"/>
        <v>16.609654306438053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6.51435199289002E-3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9.8577977558580526E-2</v>
      </c>
      <c r="J131" s="14">
        <f t="shared" si="48"/>
        <v>0</v>
      </c>
      <c r="K131" s="14">
        <f>SUM($J$127:J131)</f>
        <v>6.51435199289002E-3</v>
      </c>
      <c r="L131" s="16" t="e">
        <f t="shared" si="49"/>
        <v>#DIV/0!</v>
      </c>
      <c r="M131" s="16"/>
      <c r="N131" s="6">
        <v>117</v>
      </c>
      <c r="O131" s="6">
        <f t="shared" si="40"/>
        <v>127</v>
      </c>
      <c r="P131" s="6">
        <f t="shared" si="41"/>
        <v>0</v>
      </c>
      <c r="Q131" s="6">
        <f t="shared" si="42"/>
        <v>0</v>
      </c>
      <c r="R131" s="5">
        <f t="shared" si="43"/>
        <v>8.037737816613749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6.51435199289002E-3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9.6645076037824032E-2</v>
      </c>
      <c r="J132" s="14">
        <f t="shared" si="48"/>
        <v>0</v>
      </c>
      <c r="K132" s="14">
        <f>SUM($J$127:J132)</f>
        <v>6.51435199289002E-3</v>
      </c>
      <c r="L132" s="16" t="e">
        <f t="shared" si="49"/>
        <v>#DIV/0!</v>
      </c>
      <c r="M132" s="16"/>
      <c r="N132" s="6">
        <v>118</v>
      </c>
      <c r="O132" s="6">
        <f t="shared" si="40"/>
        <v>128</v>
      </c>
      <c r="P132" s="6">
        <f t="shared" si="41"/>
        <v>0</v>
      </c>
      <c r="Q132" s="6">
        <f t="shared" si="42"/>
        <v>0</v>
      </c>
      <c r="R132" s="5">
        <f t="shared" si="43"/>
        <v>3.7805953729277233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6.51435199289002E-3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9.4750074546886331E-2</v>
      </c>
      <c r="J133" s="14">
        <f t="shared" si="48"/>
        <v>0</v>
      </c>
      <c r="K133" s="14">
        <f>SUM($J$127:J133)</f>
        <v>6.51435199289002E-3</v>
      </c>
      <c r="L133" s="16" t="e">
        <f t="shared" si="49"/>
        <v>#DIV/0!</v>
      </c>
      <c r="M133" s="16"/>
      <c r="N133" s="28">
        <v>119</v>
      </c>
      <c r="O133" s="6">
        <f t="shared" si="40"/>
        <v>129</v>
      </c>
      <c r="P133" s="6">
        <f t="shared" si="41"/>
        <v>0</v>
      </c>
      <c r="Q133" s="6">
        <f t="shared" si="42"/>
        <v>0</v>
      </c>
      <c r="R133" s="5">
        <f t="shared" si="43"/>
        <v>1.7319044300417388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6.51435199289002E-3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9.2892229947927757E-2</v>
      </c>
      <c r="J134" s="14">
        <f t="shared" si="48"/>
        <v>0</v>
      </c>
      <c r="K134" s="14">
        <f>SUM($J$127:J134)</f>
        <v>6.51435199289002E-3</v>
      </c>
      <c r="L134" s="16" t="e">
        <f t="shared" si="49"/>
        <v>#DIV/0!</v>
      </c>
      <c r="M134" s="16"/>
      <c r="N134" s="6">
        <v>120</v>
      </c>
      <c r="O134" s="6">
        <f t="shared" si="40"/>
        <v>130</v>
      </c>
      <c r="P134" s="6">
        <f t="shared" si="41"/>
        <v>0</v>
      </c>
      <c r="Q134" s="6">
        <f t="shared" si="42"/>
        <v>0</v>
      </c>
      <c r="R134" s="5">
        <f t="shared" si="43"/>
        <v>0.77433398286271482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6.51435199289002E-3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6.51435199289002E-3</v>
      </c>
      <c r="L135" s="16" t="e">
        <f t="shared" si="49"/>
        <v>#DIV/0!</v>
      </c>
      <c r="M135" s="16"/>
      <c r="N135" s="6">
        <v>121</v>
      </c>
      <c r="O135" s="6">
        <f t="shared" si="40"/>
        <v>131</v>
      </c>
      <c r="P135" s="6">
        <f t="shared" si="41"/>
        <v>0</v>
      </c>
      <c r="Q135" s="6">
        <f t="shared" si="42"/>
        <v>0</v>
      </c>
      <c r="R135" s="5">
        <f t="shared" si="43"/>
        <v>0.33859062804513368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6.51435199289002E-3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6.51435199289002E-3</v>
      </c>
      <c r="L136" s="16" t="e">
        <f t="shared" si="49"/>
        <v>#DIV/0!</v>
      </c>
      <c r="M136" s="16"/>
      <c r="N136" s="28">
        <v>122</v>
      </c>
      <c r="O136" s="6">
        <f t="shared" si="40"/>
        <v>132</v>
      </c>
      <c r="P136" s="6">
        <f t="shared" si="41"/>
        <v>0</v>
      </c>
      <c r="Q136" s="6">
        <f t="shared" si="42"/>
        <v>0</v>
      </c>
      <c r="R136" s="5">
        <f t="shared" si="43"/>
        <v>0.14509285620067261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ColWidth="11.42578125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Frau!D5</f>
        <v>69</v>
      </c>
    </row>
    <row r="2" spans="1:21">
      <c r="A2" s="2" t="s">
        <v>7</v>
      </c>
      <c r="B2" s="2">
        <f>'2 Frauen'!D6</f>
        <v>50</v>
      </c>
    </row>
    <row r="3" spans="1:21">
      <c r="A3" s="2" t="s">
        <v>14</v>
      </c>
      <c r="B3" s="2">
        <f>B1-B2</f>
        <v>19</v>
      </c>
    </row>
    <row r="4" spans="1:21">
      <c r="M4" s="7"/>
    </row>
    <row r="5" spans="1:21">
      <c r="A5" s="2" t="s">
        <v>3</v>
      </c>
      <c r="B5" s="2">
        <f>Frau!D8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74" t="s">
        <v>0</v>
      </c>
      <c r="C11" s="274"/>
      <c r="D11" s="274"/>
      <c r="E11" s="274"/>
      <c r="F11" s="274"/>
      <c r="H11" s="271" t="s">
        <v>0</v>
      </c>
      <c r="I11" s="272"/>
      <c r="J11" s="272"/>
      <c r="K11" s="272"/>
      <c r="L11" s="273"/>
      <c r="M11" s="7"/>
    </row>
    <row r="12" spans="1:21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19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>
      <c r="A15" s="21">
        <v>1</v>
      </c>
      <c r="B15" s="17">
        <f>Absterbeordnung!C9</f>
        <v>99715.606107512052</v>
      </c>
      <c r="C15" s="18">
        <f t="shared" ref="C15:C46" si="4">1/(((1+($B$5/100))^A15))</f>
        <v>0.98039215686274506</v>
      </c>
      <c r="D15" s="17">
        <f t="shared" ref="D15:D46" si="5">B15*C15</f>
        <v>97760.398144619656</v>
      </c>
      <c r="E15" s="17">
        <f>SUM(D15:$D$136)</f>
        <v>3992194.9186732047</v>
      </c>
      <c r="F15" s="19">
        <f t="shared" ref="F15:F46" si="6">E15/D15</f>
        <v>40.836524752767893</v>
      </c>
      <c r="G15" s="5"/>
      <c r="H15" s="17">
        <f>Absterbeordnung!C9</f>
        <v>99715.606107512052</v>
      </c>
      <c r="I15" s="18">
        <f t="shared" ref="I15:I46" si="7">1/(((1+($B$5/100))^A15))</f>
        <v>0.98039215686274506</v>
      </c>
      <c r="J15" s="17">
        <f t="shared" ref="J15:J46" si="8">H15*I15</f>
        <v>97760.398144619656</v>
      </c>
      <c r="K15" s="17">
        <f>SUM($J15:J$136)</f>
        <v>3992194.9186732047</v>
      </c>
      <c r="L15" s="19">
        <f t="shared" ref="L15:L46" si="9">K15/J15</f>
        <v>40.836524752767893</v>
      </c>
      <c r="N15" s="6">
        <v>1</v>
      </c>
      <c r="O15" s="6">
        <f t="shared" si="0"/>
        <v>20</v>
      </c>
      <c r="P15" s="20">
        <f t="shared" si="1"/>
        <v>99715.606107512052</v>
      </c>
      <c r="Q15" s="20">
        <f t="shared" si="2"/>
        <v>99715.606107512052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>
      <c r="A16" s="21">
        <v>2</v>
      </c>
      <c r="B16" s="17">
        <f>Absterbeordnung!C10</f>
        <v>99695.875137487979</v>
      </c>
      <c r="C16" s="18">
        <f t="shared" si="4"/>
        <v>0.96116878123798544</v>
      </c>
      <c r="D16" s="17">
        <f t="shared" si="5"/>
        <v>95824.562800353699</v>
      </c>
      <c r="E16" s="17">
        <f>SUM(D16:$D$136)</f>
        <v>3894434.5205285852</v>
      </c>
      <c r="F16" s="19">
        <f t="shared" si="6"/>
        <v>40.641297040326393</v>
      </c>
      <c r="G16" s="5"/>
      <c r="H16" s="17">
        <f>Absterbeordnung!C10</f>
        <v>99695.875137487979</v>
      </c>
      <c r="I16" s="18">
        <f t="shared" si="7"/>
        <v>0.96116878123798544</v>
      </c>
      <c r="J16" s="17">
        <f t="shared" si="8"/>
        <v>95824.562800353699</v>
      </c>
      <c r="K16" s="17">
        <f>SUM($J16:J$136)</f>
        <v>3894434.5205285852</v>
      </c>
      <c r="L16" s="19">
        <f t="shared" si="9"/>
        <v>40.641297040326393</v>
      </c>
      <c r="N16" s="6">
        <v>2</v>
      </c>
      <c r="O16" s="6">
        <f t="shared" si="0"/>
        <v>21</v>
      </c>
      <c r="P16" s="20">
        <f t="shared" si="1"/>
        <v>99695.875137487979</v>
      </c>
      <c r="Q16" s="20">
        <f t="shared" si="2"/>
        <v>99695.875137487979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>
      <c r="A17" s="21">
        <v>3</v>
      </c>
      <c r="B17" s="17">
        <f>Absterbeordnung!C11</f>
        <v>99683.922321703882</v>
      </c>
      <c r="C17" s="18">
        <f t="shared" si="4"/>
        <v>0.94232233454704462</v>
      </c>
      <c r="D17" s="17">
        <f t="shared" si="5"/>
        <v>93934.386398994247</v>
      </c>
      <c r="E17" s="17">
        <f>SUM(D17:$D$136)</f>
        <v>3798609.9577282318</v>
      </c>
      <c r="F17" s="19">
        <f t="shared" si="6"/>
        <v>40.438971321889674</v>
      </c>
      <c r="G17" s="5"/>
      <c r="H17" s="17">
        <f>Absterbeordnung!C11</f>
        <v>99683.922321703882</v>
      </c>
      <c r="I17" s="18">
        <f t="shared" si="7"/>
        <v>0.94232233454704462</v>
      </c>
      <c r="J17" s="17">
        <f t="shared" si="8"/>
        <v>93934.386398994247</v>
      </c>
      <c r="K17" s="17">
        <f>SUM($J17:J$136)</f>
        <v>3798609.9577282318</v>
      </c>
      <c r="L17" s="19">
        <f t="shared" si="9"/>
        <v>40.438971321889674</v>
      </c>
      <c r="N17" s="6">
        <v>3</v>
      </c>
      <c r="O17" s="6">
        <f t="shared" si="0"/>
        <v>22</v>
      </c>
      <c r="P17" s="20">
        <f t="shared" si="1"/>
        <v>99683.922321703882</v>
      </c>
      <c r="Q17" s="20">
        <f t="shared" si="2"/>
        <v>99683.922321703882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>
      <c r="A18" s="21">
        <v>4</v>
      </c>
      <c r="B18" s="17">
        <f>Absterbeordnung!C12</f>
        <v>99673.626044085482</v>
      </c>
      <c r="C18" s="18">
        <f t="shared" si="4"/>
        <v>0.9238454260265142</v>
      </c>
      <c r="D18" s="17">
        <f t="shared" si="5"/>
        <v>92083.02351630562</v>
      </c>
      <c r="E18" s="17">
        <f>SUM(D18:$D$136)</f>
        <v>3704675.5713292365</v>
      </c>
      <c r="F18" s="19">
        <f t="shared" si="6"/>
        <v>40.231906271770391</v>
      </c>
      <c r="G18" s="5"/>
      <c r="H18" s="17">
        <f>Absterbeordnung!C12</f>
        <v>99673.626044085482</v>
      </c>
      <c r="I18" s="18">
        <f t="shared" si="7"/>
        <v>0.9238454260265142</v>
      </c>
      <c r="J18" s="17">
        <f t="shared" si="8"/>
        <v>92083.02351630562</v>
      </c>
      <c r="K18" s="17">
        <f>SUM($J18:J$136)</f>
        <v>3704675.5713292365</v>
      </c>
      <c r="L18" s="19">
        <f t="shared" si="9"/>
        <v>40.231906271770391</v>
      </c>
      <c r="N18" s="6">
        <v>4</v>
      </c>
      <c r="O18" s="6">
        <f t="shared" si="0"/>
        <v>23</v>
      </c>
      <c r="P18" s="20">
        <f t="shared" si="1"/>
        <v>99673.626044085482</v>
      </c>
      <c r="Q18" s="20">
        <f t="shared" si="2"/>
        <v>99673.626044085482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>
      <c r="A19" s="21">
        <v>5</v>
      </c>
      <c r="B19" s="17">
        <f>Absterbeordnung!C13</f>
        <v>99664.176861754837</v>
      </c>
      <c r="C19" s="18">
        <f t="shared" si="4"/>
        <v>0.90573080982991594</v>
      </c>
      <c r="D19" s="17">
        <f t="shared" si="5"/>
        <v>90268.915620029176</v>
      </c>
      <c r="E19" s="17">
        <f>SUM(D19:$D$136)</f>
        <v>3612592.5478129308</v>
      </c>
      <c r="F19" s="19">
        <f t="shared" si="6"/>
        <v>40.020338374501932</v>
      </c>
      <c r="G19" s="5"/>
      <c r="H19" s="17">
        <f>Absterbeordnung!C13</f>
        <v>99664.176861754837</v>
      </c>
      <c r="I19" s="18">
        <f t="shared" si="7"/>
        <v>0.90573080982991594</v>
      </c>
      <c r="J19" s="17">
        <f t="shared" si="8"/>
        <v>90268.915620029176</v>
      </c>
      <c r="K19" s="17">
        <f>SUM($J19:J$136)</f>
        <v>3612592.5478129308</v>
      </c>
      <c r="L19" s="19">
        <f t="shared" si="9"/>
        <v>40.020338374501932</v>
      </c>
      <c r="N19" s="6">
        <v>5</v>
      </c>
      <c r="O19" s="6">
        <f t="shared" si="0"/>
        <v>24</v>
      </c>
      <c r="P19" s="20">
        <f t="shared" si="1"/>
        <v>99664.176861754837</v>
      </c>
      <c r="Q19" s="20">
        <f t="shared" si="2"/>
        <v>99664.176861754837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>
      <c r="A20" s="21">
        <v>6</v>
      </c>
      <c r="B20" s="17">
        <f>Absterbeordnung!C14</f>
        <v>99657.598952935616</v>
      </c>
      <c r="C20" s="18">
        <f t="shared" si="4"/>
        <v>0.88797138218619198</v>
      </c>
      <c r="D20" s="17">
        <f t="shared" si="5"/>
        <v>88493.095887595438</v>
      </c>
      <c r="E20" s="17">
        <f>SUM(D20:$D$136)</f>
        <v>3522323.6321929018</v>
      </c>
      <c r="F20" s="19">
        <f t="shared" si="6"/>
        <v>39.803372193769583</v>
      </c>
      <c r="G20" s="5"/>
      <c r="H20" s="17">
        <f>Absterbeordnung!C14</f>
        <v>99657.598952935616</v>
      </c>
      <c r="I20" s="18">
        <f t="shared" si="7"/>
        <v>0.88797138218619198</v>
      </c>
      <c r="J20" s="17">
        <f t="shared" si="8"/>
        <v>88493.095887595438</v>
      </c>
      <c r="K20" s="17">
        <f>SUM($J20:J$136)</f>
        <v>3522323.6321929018</v>
      </c>
      <c r="L20" s="19">
        <f t="shared" si="9"/>
        <v>39.803372193769583</v>
      </c>
      <c r="N20" s="6">
        <v>6</v>
      </c>
      <c r="O20" s="6">
        <f t="shared" si="0"/>
        <v>25</v>
      </c>
      <c r="P20" s="20">
        <f t="shared" si="1"/>
        <v>99657.598952935616</v>
      </c>
      <c r="Q20" s="20">
        <f t="shared" si="2"/>
        <v>99657.598952935616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>
      <c r="A21" s="21">
        <v>7</v>
      </c>
      <c r="B21" s="17">
        <f>Absterbeordnung!C15</f>
        <v>99651.40044160813</v>
      </c>
      <c r="C21" s="18">
        <f t="shared" si="4"/>
        <v>0.87056017861391388</v>
      </c>
      <c r="D21" s="17">
        <f t="shared" si="5"/>
        <v>86752.540967573033</v>
      </c>
      <c r="E21" s="17">
        <f>SUM(D21:$D$136)</f>
        <v>3433830.5363053069</v>
      </c>
      <c r="F21" s="19">
        <f t="shared" si="6"/>
        <v>39.581901555930543</v>
      </c>
      <c r="G21" s="5"/>
      <c r="H21" s="17">
        <f>Absterbeordnung!C15</f>
        <v>99651.40044160813</v>
      </c>
      <c r="I21" s="18">
        <f t="shared" si="7"/>
        <v>0.87056017861391388</v>
      </c>
      <c r="J21" s="17">
        <f t="shared" si="8"/>
        <v>86752.540967573033</v>
      </c>
      <c r="K21" s="17">
        <f>SUM($J21:J$136)</f>
        <v>3433830.5363053069</v>
      </c>
      <c r="L21" s="19">
        <f t="shared" si="9"/>
        <v>39.581901555930543</v>
      </c>
      <c r="N21" s="6">
        <v>7</v>
      </c>
      <c r="O21" s="6">
        <f t="shared" si="0"/>
        <v>26</v>
      </c>
      <c r="P21" s="20">
        <f t="shared" si="1"/>
        <v>99651.40044160813</v>
      </c>
      <c r="Q21" s="20">
        <f t="shared" si="2"/>
        <v>99651.40044160813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>
      <c r="A22" s="21">
        <v>8</v>
      </c>
      <c r="B22" s="17">
        <f>Absterbeordnung!C16</f>
        <v>99645.450090454193</v>
      </c>
      <c r="C22" s="18">
        <f t="shared" si="4"/>
        <v>0.85349037119011162</v>
      </c>
      <c r="D22" s="17">
        <f t="shared" si="5"/>
        <v>85046.432185107493</v>
      </c>
      <c r="E22" s="17">
        <f>SUM(D22:$D$136)</f>
        <v>3347077.9953377335</v>
      </c>
      <c r="F22" s="19">
        <f t="shared" si="6"/>
        <v>39.35588959278931</v>
      </c>
      <c r="G22" s="5"/>
      <c r="H22" s="17">
        <f>Absterbeordnung!C16</f>
        <v>99645.450090454193</v>
      </c>
      <c r="I22" s="18">
        <f t="shared" si="7"/>
        <v>0.85349037119011162</v>
      </c>
      <c r="J22" s="17">
        <f t="shared" si="8"/>
        <v>85046.432185107493</v>
      </c>
      <c r="K22" s="17">
        <f>SUM($J22:J$136)</f>
        <v>3347077.9953377335</v>
      </c>
      <c r="L22" s="19">
        <f t="shared" si="9"/>
        <v>39.35588959278931</v>
      </c>
      <c r="N22" s="6">
        <v>8</v>
      </c>
      <c r="O22" s="6">
        <f t="shared" si="0"/>
        <v>27</v>
      </c>
      <c r="P22" s="20">
        <f t="shared" si="1"/>
        <v>99645.450090454193</v>
      </c>
      <c r="Q22" s="20">
        <f t="shared" si="2"/>
        <v>99645.450090454193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>
      <c r="A23" s="21">
        <v>9</v>
      </c>
      <c r="B23" s="17">
        <f>Absterbeordnung!C17</f>
        <v>99639.255114402651</v>
      </c>
      <c r="C23" s="18">
        <f t="shared" si="4"/>
        <v>0.83675526587265847</v>
      </c>
      <c r="D23" s="17">
        <f t="shared" si="5"/>
        <v>83373.67140460563</v>
      </c>
      <c r="E23" s="17">
        <f>SUM(D23:$D$136)</f>
        <v>3262031.5631526257</v>
      </c>
      <c r="F23" s="19">
        <f t="shared" si="6"/>
        <v>39.125439820471051</v>
      </c>
      <c r="G23" s="5"/>
      <c r="H23" s="17">
        <f>Absterbeordnung!C17</f>
        <v>99639.255114402651</v>
      </c>
      <c r="I23" s="18">
        <f t="shared" si="7"/>
        <v>0.83675526587265847</v>
      </c>
      <c r="J23" s="17">
        <f t="shared" si="8"/>
        <v>83373.67140460563</v>
      </c>
      <c r="K23" s="17">
        <f>SUM($J23:J$136)</f>
        <v>3262031.5631526257</v>
      </c>
      <c r="L23" s="19">
        <f t="shared" si="9"/>
        <v>39.125439820471051</v>
      </c>
      <c r="N23" s="6">
        <v>9</v>
      </c>
      <c r="O23" s="6">
        <f t="shared" si="0"/>
        <v>28</v>
      </c>
      <c r="P23" s="20">
        <f t="shared" si="1"/>
        <v>99639.255114402651</v>
      </c>
      <c r="Q23" s="20">
        <f t="shared" si="2"/>
        <v>99639.255114402651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>
      <c r="A24" s="21">
        <v>10</v>
      </c>
      <c r="B24" s="17">
        <f>Absterbeordnung!C18</f>
        <v>99633.78918023342</v>
      </c>
      <c r="C24" s="18">
        <f t="shared" si="4"/>
        <v>0.82034829987515534</v>
      </c>
      <c r="D24" s="17">
        <f t="shared" si="5"/>
        <v>81734.409564124129</v>
      </c>
      <c r="E24" s="17">
        <f>SUM(D24:$D$136)</f>
        <v>3178657.8917480209</v>
      </c>
      <c r="F24" s="19">
        <f t="shared" si="6"/>
        <v>38.890082019302142</v>
      </c>
      <c r="G24" s="5"/>
      <c r="H24" s="17">
        <f>Absterbeordnung!C18</f>
        <v>99633.78918023342</v>
      </c>
      <c r="I24" s="18">
        <f t="shared" si="7"/>
        <v>0.82034829987515534</v>
      </c>
      <c r="J24" s="17">
        <f t="shared" si="8"/>
        <v>81734.409564124129</v>
      </c>
      <c r="K24" s="17">
        <f>SUM($J24:J$136)</f>
        <v>3178657.8917480209</v>
      </c>
      <c r="L24" s="19">
        <f t="shared" si="9"/>
        <v>38.890082019302142</v>
      </c>
      <c r="N24" s="6">
        <v>10</v>
      </c>
      <c r="O24" s="6">
        <f t="shared" si="0"/>
        <v>29</v>
      </c>
      <c r="P24" s="20">
        <f t="shared" si="1"/>
        <v>99633.78918023342</v>
      </c>
      <c r="Q24" s="20">
        <f t="shared" si="2"/>
        <v>99633.78918023342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>
      <c r="A25" s="21">
        <v>11</v>
      </c>
      <c r="B25" s="17">
        <f>Absterbeordnung!C19</f>
        <v>99628.897386710203</v>
      </c>
      <c r="C25" s="18">
        <f t="shared" si="4"/>
        <v>0.80426303909328967</v>
      </c>
      <c r="D25" s="17">
        <f t="shared" si="5"/>
        <v>80127.839793749052</v>
      </c>
      <c r="E25" s="17">
        <f>SUM(D25:$D$136)</f>
        <v>3096923.4821838965</v>
      </c>
      <c r="F25" s="19">
        <f t="shared" si="6"/>
        <v>38.649781276463344</v>
      </c>
      <c r="G25" s="5"/>
      <c r="H25" s="17">
        <f>Absterbeordnung!C19</f>
        <v>99628.897386710203</v>
      </c>
      <c r="I25" s="18">
        <f t="shared" si="7"/>
        <v>0.80426303909328967</v>
      </c>
      <c r="J25" s="17">
        <f t="shared" si="8"/>
        <v>80127.839793749052</v>
      </c>
      <c r="K25" s="17">
        <f>SUM($J25:J$136)</f>
        <v>3096923.4821838965</v>
      </c>
      <c r="L25" s="19">
        <f t="shared" si="9"/>
        <v>38.649781276463344</v>
      </c>
      <c r="N25" s="6">
        <v>11</v>
      </c>
      <c r="O25" s="6">
        <f t="shared" si="0"/>
        <v>30</v>
      </c>
      <c r="P25" s="20">
        <f t="shared" si="1"/>
        <v>99628.897386710203</v>
      </c>
      <c r="Q25" s="20">
        <f t="shared" si="2"/>
        <v>99628.897386710203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>
      <c r="A26" s="21">
        <v>12</v>
      </c>
      <c r="B26" s="17">
        <f>Absterbeordnung!C20</f>
        <v>99621.834623483534</v>
      </c>
      <c r="C26" s="18">
        <f t="shared" si="4"/>
        <v>0.78849317558165644</v>
      </c>
      <c r="D26" s="17">
        <f t="shared" si="5"/>
        <v>78551.136739541136</v>
      </c>
      <c r="E26" s="17">
        <f>SUM(D26:$D$136)</f>
        <v>3016795.6423901464</v>
      </c>
      <c r="F26" s="19">
        <f t="shared" si="6"/>
        <v>38.405499495102141</v>
      </c>
      <c r="G26" s="5"/>
      <c r="H26" s="17">
        <f>Absterbeordnung!C20</f>
        <v>99621.834623483534</v>
      </c>
      <c r="I26" s="18">
        <f t="shared" si="7"/>
        <v>0.78849317558165644</v>
      </c>
      <c r="J26" s="17">
        <f t="shared" si="8"/>
        <v>78551.136739541136</v>
      </c>
      <c r="K26" s="17">
        <f>SUM($J26:J$136)</f>
        <v>3016795.6423901464</v>
      </c>
      <c r="L26" s="19">
        <f t="shared" si="9"/>
        <v>38.405499495102141</v>
      </c>
      <c r="N26" s="6">
        <v>12</v>
      </c>
      <c r="O26" s="6">
        <f t="shared" si="0"/>
        <v>31</v>
      </c>
      <c r="P26" s="20">
        <f t="shared" si="1"/>
        <v>99621.834623483534</v>
      </c>
      <c r="Q26" s="20">
        <f t="shared" si="2"/>
        <v>99621.834623483534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>
      <c r="A27" s="21">
        <v>13</v>
      </c>
      <c r="B27" s="17">
        <f>Absterbeordnung!C21</f>
        <v>99615.688075076192</v>
      </c>
      <c r="C27" s="18">
        <f t="shared" si="4"/>
        <v>0.77303252508005538</v>
      </c>
      <c r="D27" s="17">
        <f t="shared" si="5"/>
        <v>77006.16689026331</v>
      </c>
      <c r="E27" s="17">
        <f>SUM(D27:$D$136)</f>
        <v>2938244.5056506055</v>
      </c>
      <c r="F27" s="19">
        <f t="shared" si="6"/>
        <v>38.155963662465041</v>
      </c>
      <c r="G27" s="5"/>
      <c r="H27" s="17">
        <f>Absterbeordnung!C21</f>
        <v>99615.688075076192</v>
      </c>
      <c r="I27" s="18">
        <f t="shared" si="7"/>
        <v>0.77303252508005538</v>
      </c>
      <c r="J27" s="17">
        <f t="shared" si="8"/>
        <v>77006.16689026331</v>
      </c>
      <c r="K27" s="17">
        <f>SUM($J27:J$136)</f>
        <v>2938244.5056506055</v>
      </c>
      <c r="L27" s="19">
        <f t="shared" si="9"/>
        <v>38.155963662465041</v>
      </c>
      <c r="N27" s="6">
        <v>13</v>
      </c>
      <c r="O27" s="6">
        <f t="shared" si="0"/>
        <v>32</v>
      </c>
      <c r="P27" s="20">
        <f t="shared" si="1"/>
        <v>99615.688075076192</v>
      </c>
      <c r="Q27" s="20">
        <f t="shared" si="2"/>
        <v>99615.688075076192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>
      <c r="A28" s="21">
        <v>14</v>
      </c>
      <c r="B28" s="17">
        <f>Absterbeordnung!C22</f>
        <v>99607.402866357428</v>
      </c>
      <c r="C28" s="18">
        <f t="shared" si="4"/>
        <v>0.75787502458828948</v>
      </c>
      <c r="D28" s="17">
        <f t="shared" si="5"/>
        <v>75489.962896516299</v>
      </c>
      <c r="E28" s="17">
        <f>SUM(D28:$D$136)</f>
        <v>2861238.3387603424</v>
      </c>
      <c r="F28" s="19">
        <f t="shared" si="6"/>
        <v>37.902235330047866</v>
      </c>
      <c r="G28" s="5"/>
      <c r="H28" s="17">
        <f>Absterbeordnung!C22</f>
        <v>99607.402866357428</v>
      </c>
      <c r="I28" s="18">
        <f t="shared" si="7"/>
        <v>0.75787502458828948</v>
      </c>
      <c r="J28" s="17">
        <f t="shared" si="8"/>
        <v>75489.962896516299</v>
      </c>
      <c r="K28" s="17">
        <f>SUM($J28:J$136)</f>
        <v>2861238.3387603424</v>
      </c>
      <c r="L28" s="19">
        <f t="shared" si="9"/>
        <v>37.902235330047866</v>
      </c>
      <c r="N28" s="6">
        <v>14</v>
      </c>
      <c r="O28" s="6">
        <f t="shared" si="0"/>
        <v>33</v>
      </c>
      <c r="P28" s="20">
        <f t="shared" si="1"/>
        <v>99607.402866357428</v>
      </c>
      <c r="Q28" s="20">
        <f t="shared" si="2"/>
        <v>99607.402866357428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>
      <c r="A29" s="21">
        <v>15</v>
      </c>
      <c r="B29" s="17">
        <f>Absterbeordnung!C23</f>
        <v>99596.809234891451</v>
      </c>
      <c r="C29" s="18">
        <f t="shared" si="4"/>
        <v>0.74301472998851925</v>
      </c>
      <c r="D29" s="17">
        <f t="shared" si="5"/>
        <v>74001.896321380933</v>
      </c>
      <c r="E29" s="17">
        <f>SUM(D29:$D$136)</f>
        <v>2785748.3758638259</v>
      </c>
      <c r="F29" s="19">
        <f t="shared" si="6"/>
        <v>37.644283651403619</v>
      </c>
      <c r="G29" s="5"/>
      <c r="H29" s="17">
        <f>Absterbeordnung!C23</f>
        <v>99596.809234891451</v>
      </c>
      <c r="I29" s="18">
        <f t="shared" si="7"/>
        <v>0.74301472998851925</v>
      </c>
      <c r="J29" s="17">
        <f t="shared" si="8"/>
        <v>74001.896321380933</v>
      </c>
      <c r="K29" s="17">
        <f>SUM($J29:J$136)</f>
        <v>2785748.3758638259</v>
      </c>
      <c r="L29" s="19">
        <f t="shared" si="9"/>
        <v>37.644283651403619</v>
      </c>
      <c r="N29" s="6">
        <v>15</v>
      </c>
      <c r="O29" s="6">
        <f t="shared" si="0"/>
        <v>34</v>
      </c>
      <c r="P29" s="20">
        <f t="shared" si="1"/>
        <v>99596.809234891451</v>
      </c>
      <c r="Q29" s="20">
        <f t="shared" si="2"/>
        <v>99596.809234891451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>
      <c r="A30" s="21">
        <v>16</v>
      </c>
      <c r="B30" s="17">
        <f>Absterbeordnung!C24</f>
        <v>99585.299656830568</v>
      </c>
      <c r="C30" s="18">
        <f t="shared" si="4"/>
        <v>0.72844581371423445</v>
      </c>
      <c r="D30" s="17">
        <f t="shared" si="5"/>
        <v>72542.494642495818</v>
      </c>
      <c r="E30" s="17">
        <f>SUM(D30:$D$136)</f>
        <v>2711746.4795424449</v>
      </c>
      <c r="F30" s="19">
        <f t="shared" si="6"/>
        <v>37.381489193423576</v>
      </c>
      <c r="G30" s="5"/>
      <c r="H30" s="17">
        <f>Absterbeordnung!C24</f>
        <v>99585.299656830568</v>
      </c>
      <c r="I30" s="18">
        <f t="shared" si="7"/>
        <v>0.72844581371423445</v>
      </c>
      <c r="J30" s="17">
        <f t="shared" si="8"/>
        <v>72542.494642495818</v>
      </c>
      <c r="K30" s="17">
        <f>SUM($J30:J$136)</f>
        <v>2711746.4795424449</v>
      </c>
      <c r="L30" s="19">
        <f t="shared" si="9"/>
        <v>37.381489193423576</v>
      </c>
      <c r="N30" s="6">
        <v>16</v>
      </c>
      <c r="O30" s="6">
        <f t="shared" si="0"/>
        <v>35</v>
      </c>
      <c r="P30" s="20">
        <f t="shared" si="1"/>
        <v>99585.299656830568</v>
      </c>
      <c r="Q30" s="20">
        <f t="shared" si="2"/>
        <v>99585.299656830568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>
      <c r="A31" s="21">
        <v>17</v>
      </c>
      <c r="B31" s="17">
        <f>Absterbeordnung!C25</f>
        <v>99572.935802100037</v>
      </c>
      <c r="C31" s="18">
        <f t="shared" si="4"/>
        <v>0.7141625624649357</v>
      </c>
      <c r="D31" s="17">
        <f t="shared" si="5"/>
        <v>71111.262984584304</v>
      </c>
      <c r="E31" s="17">
        <f>SUM(D31:$D$136)</f>
        <v>2639203.9848999493</v>
      </c>
      <c r="F31" s="19">
        <f t="shared" si="6"/>
        <v>37.113726773100389</v>
      </c>
      <c r="G31" s="5"/>
      <c r="H31" s="17">
        <f>Absterbeordnung!C25</f>
        <v>99572.935802100037</v>
      </c>
      <c r="I31" s="18">
        <f t="shared" si="7"/>
        <v>0.7141625624649357</v>
      </c>
      <c r="J31" s="17">
        <f t="shared" si="8"/>
        <v>71111.262984584304</v>
      </c>
      <c r="K31" s="17">
        <f>SUM($J31:J$136)</f>
        <v>2639203.9848999493</v>
      </c>
      <c r="L31" s="19">
        <f t="shared" si="9"/>
        <v>37.113726773100389</v>
      </c>
      <c r="N31" s="6">
        <v>17</v>
      </c>
      <c r="O31" s="6">
        <f t="shared" si="0"/>
        <v>36</v>
      </c>
      <c r="P31" s="20">
        <f t="shared" si="1"/>
        <v>99572.935802100037</v>
      </c>
      <c r="Q31" s="20">
        <f t="shared" si="2"/>
        <v>99572.935802100037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>
      <c r="A32" s="21">
        <v>18</v>
      </c>
      <c r="B32" s="17">
        <f>Absterbeordnung!C26</f>
        <v>99560.545687168677</v>
      </c>
      <c r="C32" s="18">
        <f t="shared" si="4"/>
        <v>0.7001593749656233</v>
      </c>
      <c r="D32" s="17">
        <f t="shared" si="5"/>
        <v>69708.249439564403</v>
      </c>
      <c r="E32" s="17">
        <f>SUM(D32:$D$136)</f>
        <v>2568092.7219153647</v>
      </c>
      <c r="F32" s="19">
        <f t="shared" si="6"/>
        <v>36.840585476785606</v>
      </c>
      <c r="G32" s="5"/>
      <c r="H32" s="17">
        <f>Absterbeordnung!C26</f>
        <v>99560.545687168677</v>
      </c>
      <c r="I32" s="18">
        <f t="shared" si="7"/>
        <v>0.7001593749656233</v>
      </c>
      <c r="J32" s="17">
        <f t="shared" si="8"/>
        <v>69708.249439564403</v>
      </c>
      <c r="K32" s="17">
        <f>SUM($J32:J$136)</f>
        <v>2568092.7219153647</v>
      </c>
      <c r="L32" s="19">
        <f t="shared" si="9"/>
        <v>36.840585476785606</v>
      </c>
      <c r="N32" s="6">
        <v>18</v>
      </c>
      <c r="O32" s="6">
        <f t="shared" si="0"/>
        <v>37</v>
      </c>
      <c r="P32" s="20">
        <f t="shared" si="1"/>
        <v>99560.545687168677</v>
      </c>
      <c r="Q32" s="20">
        <f t="shared" si="2"/>
        <v>99560.545687168677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>
      <c r="A33" s="21">
        <v>19</v>
      </c>
      <c r="B33" s="17">
        <f>Absterbeordnung!C27</f>
        <v>99545.616901996502</v>
      </c>
      <c r="C33" s="18">
        <f t="shared" si="4"/>
        <v>0.68643075977021895</v>
      </c>
      <c r="D33" s="17">
        <f t="shared" si="5"/>
        <v>68331.173441832609</v>
      </c>
      <c r="E33" s="17">
        <f>SUM(D33:$D$136)</f>
        <v>2498384.4724758002</v>
      </c>
      <c r="F33" s="19">
        <f t="shared" si="6"/>
        <v>36.562879673105094</v>
      </c>
      <c r="G33" s="5"/>
      <c r="H33" s="17">
        <f>Absterbeordnung!C27</f>
        <v>99545.616901996502</v>
      </c>
      <c r="I33" s="18">
        <f t="shared" si="7"/>
        <v>0.68643075977021895</v>
      </c>
      <c r="J33" s="17">
        <f t="shared" si="8"/>
        <v>68331.173441832609</v>
      </c>
      <c r="K33" s="17">
        <f>SUM($J33:J$136)</f>
        <v>2498384.4724758002</v>
      </c>
      <c r="L33" s="19">
        <f t="shared" si="9"/>
        <v>36.562879673105094</v>
      </c>
      <c r="N33" s="6">
        <v>19</v>
      </c>
      <c r="O33" s="6">
        <f t="shared" si="0"/>
        <v>38</v>
      </c>
      <c r="P33" s="20">
        <f t="shared" si="1"/>
        <v>99545.616901996502</v>
      </c>
      <c r="Q33" s="20">
        <f t="shared" si="2"/>
        <v>99545.616901996502</v>
      </c>
      <c r="R33" s="5">
        <f t="shared" si="3"/>
        <v>100000</v>
      </c>
      <c r="S33" s="5">
        <f t="shared" si="10"/>
        <v>6833117344.1832609</v>
      </c>
      <c r="T33" s="20">
        <f>SUM(S33:$S$127)</f>
        <v>246571414383.54251</v>
      </c>
      <c r="U33" s="6">
        <f t="shared" si="11"/>
        <v>36.084762190340278</v>
      </c>
    </row>
    <row r="34" spans="1:21">
      <c r="A34" s="21">
        <v>20</v>
      </c>
      <c r="B34" s="17">
        <f>Absterbeordnung!C28</f>
        <v>99528.280130431973</v>
      </c>
      <c r="C34" s="18">
        <f t="shared" si="4"/>
        <v>0.67297133310805779</v>
      </c>
      <c r="D34" s="17">
        <f t="shared" si="5"/>
        <v>66979.679361329021</v>
      </c>
      <c r="E34" s="17">
        <f>SUM(D34:$D$136)</f>
        <v>2430053.2990339678</v>
      </c>
      <c r="F34" s="19">
        <f t="shared" si="6"/>
        <v>36.280455836833532</v>
      </c>
      <c r="G34" s="5"/>
      <c r="H34" s="17">
        <f>Absterbeordnung!C28</f>
        <v>99528.280130431973</v>
      </c>
      <c r="I34" s="18">
        <f t="shared" si="7"/>
        <v>0.67297133310805779</v>
      </c>
      <c r="J34" s="17">
        <f t="shared" si="8"/>
        <v>66979.679361329021</v>
      </c>
      <c r="K34" s="17">
        <f>SUM($J34:J$136)</f>
        <v>2430053.2990339678</v>
      </c>
      <c r="L34" s="19">
        <f t="shared" si="9"/>
        <v>36.280455836833532</v>
      </c>
      <c r="N34" s="6">
        <v>20</v>
      </c>
      <c r="O34" s="6">
        <f t="shared" si="0"/>
        <v>39</v>
      </c>
      <c r="P34" s="20">
        <f t="shared" si="1"/>
        <v>99528.280130431973</v>
      </c>
      <c r="Q34" s="20">
        <f t="shared" si="2"/>
        <v>99528.280130431973</v>
      </c>
      <c r="R34" s="5">
        <f t="shared" si="3"/>
        <v>99715.606107512052</v>
      </c>
      <c r="S34" s="5">
        <f t="shared" si="10"/>
        <v>6678919324.4017401</v>
      </c>
      <c r="T34" s="20">
        <f>SUM(S34:$S$127)</f>
        <v>239738297039.35922</v>
      </c>
      <c r="U34" s="6">
        <f t="shared" si="11"/>
        <v>35.894773599594814</v>
      </c>
    </row>
    <row r="35" spans="1:21">
      <c r="A35" s="21">
        <v>21</v>
      </c>
      <c r="B35" s="17">
        <f>Absterbeordnung!C29</f>
        <v>99511.301426730017</v>
      </c>
      <c r="C35" s="18">
        <f t="shared" si="4"/>
        <v>0.65977581677260566</v>
      </c>
      <c r="D35" s="17">
        <f t="shared" si="5"/>
        <v>65655.150176925759</v>
      </c>
      <c r="E35" s="17">
        <f>SUM(D35:$D$136)</f>
        <v>2363073.6196726388</v>
      </c>
      <c r="F35" s="19">
        <f t="shared" si="6"/>
        <v>35.992204926874599</v>
      </c>
      <c r="G35" s="5"/>
      <c r="H35" s="17">
        <f>Absterbeordnung!C29</f>
        <v>99511.301426730017</v>
      </c>
      <c r="I35" s="18">
        <f t="shared" si="7"/>
        <v>0.65977581677260566</v>
      </c>
      <c r="J35" s="17">
        <f t="shared" si="8"/>
        <v>65655.150176925759</v>
      </c>
      <c r="K35" s="17">
        <f>SUM($J35:J$136)</f>
        <v>2363073.6196726388</v>
      </c>
      <c r="L35" s="19">
        <f t="shared" si="9"/>
        <v>35.992204926874599</v>
      </c>
      <c r="N35" s="6">
        <v>21</v>
      </c>
      <c r="O35" s="6">
        <f t="shared" si="0"/>
        <v>40</v>
      </c>
      <c r="P35" s="20">
        <f t="shared" si="1"/>
        <v>99511.301426730017</v>
      </c>
      <c r="Q35" s="20">
        <f t="shared" si="2"/>
        <v>99511.301426730017</v>
      </c>
      <c r="R35" s="5">
        <f t="shared" si="3"/>
        <v>99695.875137487979</v>
      </c>
      <c r="S35" s="5">
        <f t="shared" si="10"/>
        <v>6545547654.1718121</v>
      </c>
      <c r="T35" s="20">
        <f>SUM(S35:$S$127)</f>
        <v>233059377714.95749</v>
      </c>
      <c r="U35" s="6">
        <f t="shared" si="11"/>
        <v>35.605787327270747</v>
      </c>
    </row>
    <row r="36" spans="1:21">
      <c r="A36" s="21">
        <v>22</v>
      </c>
      <c r="B36" s="17">
        <f>Absterbeordnung!C30</f>
        <v>99493.712463755684</v>
      </c>
      <c r="C36" s="18">
        <f t="shared" si="4"/>
        <v>0.64683903605157411</v>
      </c>
      <c r="D36" s="17">
        <f t="shared" si="5"/>
        <v>64356.417063248213</v>
      </c>
      <c r="E36" s="17">
        <f>SUM(D36:$D$136)</f>
        <v>2297418.4694957128</v>
      </c>
      <c r="F36" s="19">
        <f t="shared" si="6"/>
        <v>35.698358832466624</v>
      </c>
      <c r="G36" s="5"/>
      <c r="H36" s="17">
        <f>Absterbeordnung!C30</f>
        <v>99493.712463755684</v>
      </c>
      <c r="I36" s="18">
        <f t="shared" si="7"/>
        <v>0.64683903605157411</v>
      </c>
      <c r="J36" s="17">
        <f t="shared" si="8"/>
        <v>64356.417063248213</v>
      </c>
      <c r="K36" s="17">
        <f>SUM($J36:J$136)</f>
        <v>2297418.4694957128</v>
      </c>
      <c r="L36" s="19">
        <f t="shared" si="9"/>
        <v>35.698358832466624</v>
      </c>
      <c r="N36" s="6">
        <v>22</v>
      </c>
      <c r="O36" s="6">
        <f t="shared" si="0"/>
        <v>41</v>
      </c>
      <c r="P36" s="20">
        <f t="shared" si="1"/>
        <v>99493.712463755684</v>
      </c>
      <c r="Q36" s="20">
        <f t="shared" si="2"/>
        <v>99493.712463755684</v>
      </c>
      <c r="R36" s="5">
        <f t="shared" si="3"/>
        <v>99683.922321703882</v>
      </c>
      <c r="S36" s="5">
        <f t="shared" si="10"/>
        <v>6415300079.4360123</v>
      </c>
      <c r="T36" s="20">
        <f>SUM(S36:$S$127)</f>
        <v>226513830060.78571</v>
      </c>
      <c r="U36" s="6">
        <f t="shared" si="11"/>
        <v>35.308376421372202</v>
      </c>
    </row>
    <row r="37" spans="1:21">
      <c r="A37" s="21">
        <v>23</v>
      </c>
      <c r="B37" s="17">
        <f>Absterbeordnung!C31</f>
        <v>99476.590860410623</v>
      </c>
      <c r="C37" s="18">
        <f t="shared" si="4"/>
        <v>0.63415591769762181</v>
      </c>
      <c r="D37" s="17">
        <f t="shared" si="5"/>
        <v>63083.668766514558</v>
      </c>
      <c r="E37" s="17">
        <f>SUM(D37:$D$136)</f>
        <v>2233062.0524324649</v>
      </c>
      <c r="F37" s="19">
        <f t="shared" si="6"/>
        <v>35.398417626873922</v>
      </c>
      <c r="G37" s="5"/>
      <c r="H37" s="17">
        <f>Absterbeordnung!C31</f>
        <v>99476.590860410623</v>
      </c>
      <c r="I37" s="18">
        <f t="shared" si="7"/>
        <v>0.63415591769762181</v>
      </c>
      <c r="J37" s="17">
        <f t="shared" si="8"/>
        <v>63083.668766514558</v>
      </c>
      <c r="K37" s="17">
        <f>SUM($J37:J$136)</f>
        <v>2233062.0524324649</v>
      </c>
      <c r="L37" s="19">
        <f t="shared" si="9"/>
        <v>35.398417626873922</v>
      </c>
      <c r="N37" s="6">
        <v>23</v>
      </c>
      <c r="O37" s="6">
        <f t="shared" si="0"/>
        <v>42</v>
      </c>
      <c r="P37" s="20">
        <f t="shared" si="1"/>
        <v>99476.590860410623</v>
      </c>
      <c r="Q37" s="20">
        <f t="shared" si="2"/>
        <v>99476.590860410623</v>
      </c>
      <c r="R37" s="5">
        <f t="shared" si="3"/>
        <v>99673.626044085482</v>
      </c>
      <c r="S37" s="5">
        <f t="shared" si="10"/>
        <v>6287778010.1225271</v>
      </c>
      <c r="T37" s="20">
        <f>SUM(S37:$S$127)</f>
        <v>220098529981.3497</v>
      </c>
      <c r="U37" s="6">
        <f t="shared" si="11"/>
        <v>35.004182658328411</v>
      </c>
    </row>
    <row r="38" spans="1:21">
      <c r="A38" s="21">
        <v>24</v>
      </c>
      <c r="B38" s="17">
        <f>Absterbeordnung!C32</f>
        <v>99460.165068942821</v>
      </c>
      <c r="C38" s="18">
        <f t="shared" si="4"/>
        <v>0.62172148793884485</v>
      </c>
      <c r="D38" s="17">
        <f t="shared" si="5"/>
        <v>61836.521817306253</v>
      </c>
      <c r="E38" s="17">
        <f>SUM(D38:$D$136)</f>
        <v>2169978.3836659505</v>
      </c>
      <c r="F38" s="19">
        <f t="shared" si="6"/>
        <v>35.092180476726561</v>
      </c>
      <c r="G38" s="5"/>
      <c r="H38" s="17">
        <f>Absterbeordnung!C32</f>
        <v>99460.165068942821</v>
      </c>
      <c r="I38" s="18">
        <f t="shared" si="7"/>
        <v>0.62172148793884485</v>
      </c>
      <c r="J38" s="17">
        <f t="shared" si="8"/>
        <v>61836.521817306253</v>
      </c>
      <c r="K38" s="17">
        <f>SUM($J38:J$136)</f>
        <v>2169978.3836659505</v>
      </c>
      <c r="L38" s="19">
        <f t="shared" si="9"/>
        <v>35.092180476726561</v>
      </c>
      <c r="N38" s="6">
        <v>24</v>
      </c>
      <c r="O38" s="6">
        <f t="shared" si="0"/>
        <v>43</v>
      </c>
      <c r="P38" s="20">
        <f t="shared" si="1"/>
        <v>99460.165068942821</v>
      </c>
      <c r="Q38" s="20">
        <f t="shared" si="2"/>
        <v>99460.165068942821</v>
      </c>
      <c r="R38" s="5">
        <f t="shared" si="3"/>
        <v>99664.176861754837</v>
      </c>
      <c r="S38" s="5">
        <f t="shared" si="10"/>
        <v>6162886046.9157715</v>
      </c>
      <c r="T38" s="20">
        <f>SUM(S38:$S$127)</f>
        <v>213810751971.22717</v>
      </c>
      <c r="U38" s="6">
        <f t="shared" si="11"/>
        <v>34.693283364898363</v>
      </c>
    </row>
    <row r="39" spans="1:21">
      <c r="A39" s="21">
        <v>25</v>
      </c>
      <c r="B39" s="17">
        <f>Absterbeordnung!C33</f>
        <v>99444.586108006959</v>
      </c>
      <c r="C39" s="18">
        <f t="shared" si="4"/>
        <v>0.60953087052827937</v>
      </c>
      <c r="D39" s="17">
        <f t="shared" si="5"/>
        <v>60614.545139737922</v>
      </c>
      <c r="E39" s="17">
        <f>SUM(D39:$D$136)</f>
        <v>2108141.8618486435</v>
      </c>
      <c r="F39" s="19">
        <f t="shared" si="6"/>
        <v>34.779471775109954</v>
      </c>
      <c r="G39" s="5"/>
      <c r="H39" s="17">
        <f>Absterbeordnung!C33</f>
        <v>99444.586108006959</v>
      </c>
      <c r="I39" s="18">
        <f t="shared" si="7"/>
        <v>0.60953087052827937</v>
      </c>
      <c r="J39" s="17">
        <f t="shared" si="8"/>
        <v>60614.545139737922</v>
      </c>
      <c r="K39" s="17">
        <f>SUM($J39:J$136)</f>
        <v>2108141.8618486435</v>
      </c>
      <c r="L39" s="19">
        <f t="shared" si="9"/>
        <v>34.779471775109954</v>
      </c>
      <c r="N39" s="6">
        <v>25</v>
      </c>
      <c r="O39" s="6">
        <f t="shared" si="0"/>
        <v>44</v>
      </c>
      <c r="P39" s="20">
        <f t="shared" si="1"/>
        <v>99444.586108006959</v>
      </c>
      <c r="Q39" s="20">
        <f t="shared" si="2"/>
        <v>99444.586108006959</v>
      </c>
      <c r="R39" s="5">
        <f t="shared" si="3"/>
        <v>99657.598952935616</v>
      </c>
      <c r="S39" s="5">
        <f t="shared" si="10"/>
        <v>6040700030.2506142</v>
      </c>
      <c r="T39" s="20">
        <f>SUM(S39:$S$127)</f>
        <v>207647865924.3114</v>
      </c>
      <c r="U39" s="6">
        <f t="shared" si="11"/>
        <v>34.374801742257112</v>
      </c>
    </row>
    <row r="40" spans="1:21">
      <c r="A40" s="21">
        <v>26</v>
      </c>
      <c r="B40" s="17">
        <f>Absterbeordnung!C34</f>
        <v>99426.724956392718</v>
      </c>
      <c r="C40" s="18">
        <f t="shared" si="4"/>
        <v>0.59757928483164635</v>
      </c>
      <c r="D40" s="17">
        <f t="shared" si="5"/>
        <v>59415.351192593967</v>
      </c>
      <c r="E40" s="17">
        <f>SUM(D40:$D$136)</f>
        <v>2047527.3167089059</v>
      </c>
      <c r="F40" s="19">
        <f t="shared" si="6"/>
        <v>34.461250764501528</v>
      </c>
      <c r="G40" s="5"/>
      <c r="H40" s="17">
        <f>Absterbeordnung!C34</f>
        <v>99426.724956392718</v>
      </c>
      <c r="I40" s="18">
        <f t="shared" si="7"/>
        <v>0.59757928483164635</v>
      </c>
      <c r="J40" s="17">
        <f t="shared" si="8"/>
        <v>59415.351192593967</v>
      </c>
      <c r="K40" s="17">
        <f>SUM($J40:J$136)</f>
        <v>2047527.3167089059</v>
      </c>
      <c r="L40" s="19">
        <f t="shared" si="9"/>
        <v>34.461250764501528</v>
      </c>
      <c r="N40" s="6">
        <v>26</v>
      </c>
      <c r="O40" s="6">
        <f t="shared" si="0"/>
        <v>45</v>
      </c>
      <c r="P40" s="20">
        <f t="shared" si="1"/>
        <v>99426.724956392718</v>
      </c>
      <c r="Q40" s="20">
        <f t="shared" si="2"/>
        <v>99426.724956392718</v>
      </c>
      <c r="R40" s="5">
        <f t="shared" si="3"/>
        <v>99651.40044160813</v>
      </c>
      <c r="S40" s="5">
        <f t="shared" si="10"/>
        <v>5920822954.0719604</v>
      </c>
      <c r="T40" s="20">
        <f>SUM(S40:$S$127)</f>
        <v>201607165894.06079</v>
      </c>
      <c r="U40" s="6">
        <f t="shared" si="11"/>
        <v>34.050531059269112</v>
      </c>
    </row>
    <row r="41" spans="1:21">
      <c r="A41" s="21">
        <v>27</v>
      </c>
      <c r="B41" s="17">
        <f>Absterbeordnung!C35</f>
        <v>99409.13684724459</v>
      </c>
      <c r="C41" s="18">
        <f t="shared" si="4"/>
        <v>0.58586204395259456</v>
      </c>
      <c r="D41" s="17">
        <f t="shared" si="5"/>
        <v>58240.040100889899</v>
      </c>
      <c r="E41" s="17">
        <f>SUM(D41:$D$136)</f>
        <v>1988111.965516312</v>
      </c>
      <c r="F41" s="19">
        <f t="shared" si="6"/>
        <v>34.136514364898829</v>
      </c>
      <c r="G41" s="5"/>
      <c r="H41" s="17">
        <f>Absterbeordnung!C35</f>
        <v>99409.13684724459</v>
      </c>
      <c r="I41" s="18">
        <f t="shared" si="7"/>
        <v>0.58586204395259456</v>
      </c>
      <c r="J41" s="17">
        <f t="shared" si="8"/>
        <v>58240.040100889899</v>
      </c>
      <c r="K41" s="17">
        <f>SUM($J41:J$136)</f>
        <v>1988111.965516312</v>
      </c>
      <c r="L41" s="19">
        <f t="shared" si="9"/>
        <v>34.136514364898829</v>
      </c>
      <c r="N41" s="6">
        <v>27</v>
      </c>
      <c r="O41" s="6">
        <f t="shared" si="0"/>
        <v>46</v>
      </c>
      <c r="P41" s="20">
        <f t="shared" si="1"/>
        <v>99409.13684724459</v>
      </c>
      <c r="Q41" s="20">
        <f t="shared" si="2"/>
        <v>99409.13684724459</v>
      </c>
      <c r="R41" s="5">
        <f t="shared" si="3"/>
        <v>99645.450090454193</v>
      </c>
      <c r="S41" s="5">
        <f t="shared" si="10"/>
        <v>5803355009.1392756</v>
      </c>
      <c r="T41" s="20">
        <f>SUM(S41:$S$127)</f>
        <v>195686342939.98883</v>
      </c>
      <c r="U41" s="6">
        <f t="shared" si="11"/>
        <v>33.719519593720676</v>
      </c>
    </row>
    <row r="42" spans="1:21">
      <c r="A42" s="21">
        <v>28</v>
      </c>
      <c r="B42" s="17">
        <f>Absterbeordnung!C36</f>
        <v>99388.836108570758</v>
      </c>
      <c r="C42" s="18">
        <f t="shared" si="4"/>
        <v>0.57437455289470041</v>
      </c>
      <c r="D42" s="17">
        <f t="shared" si="5"/>
        <v>57086.418302584985</v>
      </c>
      <c r="E42" s="17">
        <f>SUM(D42:$D$136)</f>
        <v>1929871.9254154221</v>
      </c>
      <c r="F42" s="19">
        <f t="shared" si="6"/>
        <v>33.806148341382873</v>
      </c>
      <c r="G42" s="5"/>
      <c r="H42" s="17">
        <f>Absterbeordnung!C36</f>
        <v>99388.836108570758</v>
      </c>
      <c r="I42" s="18">
        <f t="shared" si="7"/>
        <v>0.57437455289470041</v>
      </c>
      <c r="J42" s="17">
        <f t="shared" si="8"/>
        <v>57086.418302584985</v>
      </c>
      <c r="K42" s="17">
        <f>SUM($J42:J$136)</f>
        <v>1929871.9254154221</v>
      </c>
      <c r="L42" s="19">
        <f t="shared" si="9"/>
        <v>33.806148341382873</v>
      </c>
      <c r="N42" s="6">
        <v>28</v>
      </c>
      <c r="O42" s="6">
        <f t="shared" si="0"/>
        <v>47</v>
      </c>
      <c r="P42" s="20">
        <f t="shared" si="1"/>
        <v>99388.836108570758</v>
      </c>
      <c r="Q42" s="20">
        <f t="shared" si="2"/>
        <v>99388.836108570758</v>
      </c>
      <c r="R42" s="5">
        <f t="shared" si="3"/>
        <v>99639.255114402651</v>
      </c>
      <c r="S42" s="5">
        <f t="shared" si="10"/>
        <v>5688048196.8187695</v>
      </c>
      <c r="T42" s="20">
        <f>SUM(S42:$S$127)</f>
        <v>189882987930.84952</v>
      </c>
      <c r="U42" s="6">
        <f t="shared" si="11"/>
        <v>33.382802212725252</v>
      </c>
    </row>
    <row r="43" spans="1:21">
      <c r="A43" s="21">
        <v>29</v>
      </c>
      <c r="B43" s="17">
        <f>Absterbeordnung!C37</f>
        <v>99365.367543988788</v>
      </c>
      <c r="C43" s="18">
        <f t="shared" si="4"/>
        <v>0.56311230675951029</v>
      </c>
      <c r="D43" s="17">
        <f t="shared" si="5"/>
        <v>55953.8613297021</v>
      </c>
      <c r="E43" s="17">
        <f>SUM(D43:$D$136)</f>
        <v>1872785.5071128372</v>
      </c>
      <c r="F43" s="19">
        <f t="shared" si="6"/>
        <v>33.470174579688972</v>
      </c>
      <c r="G43" s="5"/>
      <c r="H43" s="17">
        <f>Absterbeordnung!C37</f>
        <v>99365.367543988788</v>
      </c>
      <c r="I43" s="18">
        <f t="shared" si="7"/>
        <v>0.56311230675951029</v>
      </c>
      <c r="J43" s="17">
        <f t="shared" si="8"/>
        <v>55953.8613297021</v>
      </c>
      <c r="K43" s="17">
        <f>SUM($J43:J$136)</f>
        <v>1872785.5071128372</v>
      </c>
      <c r="L43" s="19">
        <f t="shared" si="9"/>
        <v>33.470174579688972</v>
      </c>
      <c r="N43" s="6">
        <v>29</v>
      </c>
      <c r="O43" s="6">
        <f t="shared" si="0"/>
        <v>48</v>
      </c>
      <c r="P43" s="20">
        <f t="shared" si="1"/>
        <v>99365.367543988788</v>
      </c>
      <c r="Q43" s="20">
        <f t="shared" si="2"/>
        <v>99365.367543988788</v>
      </c>
      <c r="R43" s="5">
        <f t="shared" si="3"/>
        <v>99633.78918023342</v>
      </c>
      <c r="S43" s="5">
        <f t="shared" si="10"/>
        <v>5574895223.5435543</v>
      </c>
      <c r="T43" s="20">
        <f>SUM(S43:$S$127)</f>
        <v>184194939734.03079</v>
      </c>
      <c r="U43" s="6">
        <f t="shared" si="11"/>
        <v>33.040072027927998</v>
      </c>
    </row>
    <row r="44" spans="1:21">
      <c r="A44" s="21">
        <v>30</v>
      </c>
      <c r="B44" s="17">
        <f>Absterbeordnung!C38</f>
        <v>99341.784232391452</v>
      </c>
      <c r="C44" s="18">
        <f t="shared" si="4"/>
        <v>0.55207088897991197</v>
      </c>
      <c r="D44" s="17">
        <f t="shared" si="5"/>
        <v>54843.707134026954</v>
      </c>
      <c r="E44" s="17">
        <f>SUM(D44:$D$136)</f>
        <v>1816831.645783135</v>
      </c>
      <c r="F44" s="19">
        <f t="shared" si="6"/>
        <v>33.127440516432728</v>
      </c>
      <c r="G44" s="5"/>
      <c r="H44" s="17">
        <f>Absterbeordnung!C38</f>
        <v>99341.784232391452</v>
      </c>
      <c r="I44" s="18">
        <f t="shared" si="7"/>
        <v>0.55207088897991197</v>
      </c>
      <c r="J44" s="17">
        <f t="shared" si="8"/>
        <v>54843.707134026954</v>
      </c>
      <c r="K44" s="17">
        <f>SUM($J44:J$136)</f>
        <v>1816831.645783135</v>
      </c>
      <c r="L44" s="19">
        <f t="shared" si="9"/>
        <v>33.127440516432728</v>
      </c>
      <c r="N44" s="6">
        <v>30</v>
      </c>
      <c r="O44" s="6">
        <f t="shared" si="0"/>
        <v>49</v>
      </c>
      <c r="P44" s="20">
        <f t="shared" si="1"/>
        <v>99341.784232391452</v>
      </c>
      <c r="Q44" s="20">
        <f t="shared" si="2"/>
        <v>99341.784232391452</v>
      </c>
      <c r="R44" s="5">
        <f t="shared" si="3"/>
        <v>99628.897386710203</v>
      </c>
      <c r="S44" s="5">
        <f t="shared" si="10"/>
        <v>5464018070.3627567</v>
      </c>
      <c r="T44" s="20">
        <f>SUM(S44:$S$127)</f>
        <v>178620044510.48724</v>
      </c>
      <c r="U44" s="6">
        <f t="shared" si="11"/>
        <v>32.690236783684107</v>
      </c>
    </row>
    <row r="45" spans="1:21">
      <c r="A45" s="21">
        <v>31</v>
      </c>
      <c r="B45" s="17">
        <f>Absterbeordnung!C39</f>
        <v>99315.401313570808</v>
      </c>
      <c r="C45" s="18">
        <f t="shared" si="4"/>
        <v>0.54124596958814919</v>
      </c>
      <c r="D45" s="17">
        <f t="shared" si="5"/>
        <v>53754.060678999776</v>
      </c>
      <c r="E45" s="17">
        <f>SUM(D45:$D$136)</f>
        <v>1761987.9386491079</v>
      </c>
      <c r="F45" s="19">
        <f t="shared" si="6"/>
        <v>32.778694602647349</v>
      </c>
      <c r="G45" s="5"/>
      <c r="H45" s="17">
        <f>Absterbeordnung!C39</f>
        <v>99315.401313570808</v>
      </c>
      <c r="I45" s="18">
        <f t="shared" si="7"/>
        <v>0.54124596958814919</v>
      </c>
      <c r="J45" s="17">
        <f t="shared" si="8"/>
        <v>53754.060678999776</v>
      </c>
      <c r="K45" s="17">
        <f>SUM($J45:J$136)</f>
        <v>1761987.9386491079</v>
      </c>
      <c r="L45" s="19">
        <f t="shared" si="9"/>
        <v>32.778694602647349</v>
      </c>
      <c r="N45" s="6">
        <v>31</v>
      </c>
      <c r="O45" s="6">
        <f t="shared" si="0"/>
        <v>50</v>
      </c>
      <c r="P45" s="20">
        <f t="shared" si="1"/>
        <v>99315.401313570808</v>
      </c>
      <c r="Q45" s="20">
        <f t="shared" si="2"/>
        <v>99315.401313570808</v>
      </c>
      <c r="R45" s="5">
        <f t="shared" si="3"/>
        <v>99621.834623483534</v>
      </c>
      <c r="S45" s="5">
        <f t="shared" si="10"/>
        <v>5355078143.3040152</v>
      </c>
      <c r="T45" s="20">
        <f>SUM(S45:$S$127)</f>
        <v>173156026440.12448</v>
      </c>
      <c r="U45" s="6">
        <f t="shared" si="11"/>
        <v>32.334920575648113</v>
      </c>
    </row>
    <row r="46" spans="1:21">
      <c r="A46" s="21">
        <v>32</v>
      </c>
      <c r="B46" s="17">
        <f>Absterbeordnung!C40</f>
        <v>99284.638913565868</v>
      </c>
      <c r="C46" s="18">
        <f t="shared" si="4"/>
        <v>0.53063330351779314</v>
      </c>
      <c r="D46" s="17">
        <f t="shared" si="5"/>
        <v>52683.735935276694</v>
      </c>
      <c r="E46" s="17">
        <f>SUM(D46:$D$136)</f>
        <v>1708233.8779701083</v>
      </c>
      <c r="F46" s="19">
        <f t="shared" si="6"/>
        <v>32.424311747153183</v>
      </c>
      <c r="G46" s="5"/>
      <c r="H46" s="17">
        <f>Absterbeordnung!C40</f>
        <v>99284.638913565868</v>
      </c>
      <c r="I46" s="18">
        <f t="shared" si="7"/>
        <v>0.53063330351779314</v>
      </c>
      <c r="J46" s="17">
        <f t="shared" si="8"/>
        <v>52683.735935276694</v>
      </c>
      <c r="K46" s="17">
        <f>SUM($J46:J$136)</f>
        <v>1708233.8779701083</v>
      </c>
      <c r="L46" s="19">
        <f t="shared" si="9"/>
        <v>32.424311747153183</v>
      </c>
      <c r="N46" s="6">
        <v>32</v>
      </c>
      <c r="O46" s="6">
        <f t="shared" ref="O46:O77" si="12">N46+$B$3</f>
        <v>51</v>
      </c>
      <c r="P46" s="20">
        <f t="shared" ref="P46:P77" si="13">B46</f>
        <v>99284.638913565868</v>
      </c>
      <c r="Q46" s="20">
        <f t="shared" ref="Q46:Q77" si="14">B46</f>
        <v>99284.638913565868</v>
      </c>
      <c r="R46" s="5">
        <f t="shared" ref="R46:R77" si="15">LOOKUP(N46,$O$14:$O$136,$Q$14:$Q$136)</f>
        <v>99615.688075076192</v>
      </c>
      <c r="S46" s="5">
        <f t="shared" si="10"/>
        <v>5248126605.5582056</v>
      </c>
      <c r="T46" s="20">
        <f>SUM(S46:$S$127)</f>
        <v>167800948296.82047</v>
      </c>
      <c r="U46" s="6">
        <f t="shared" si="11"/>
        <v>31.973494716972951</v>
      </c>
    </row>
    <row r="47" spans="1:21">
      <c r="A47" s="21">
        <v>33</v>
      </c>
      <c r="B47" s="17">
        <f>Absterbeordnung!C41</f>
        <v>99251.881779370524</v>
      </c>
      <c r="C47" s="18">
        <f t="shared" ref="C47:C78" si="16">1/(((1+($B$5/100))^A47))</f>
        <v>0.52022872893901284</v>
      </c>
      <c r="D47" s="17">
        <f t="shared" ref="D47:D78" si="17">B47*C47</f>
        <v>51633.680302887093</v>
      </c>
      <c r="E47" s="17">
        <f>SUM(D47:$D$136)</f>
        <v>1655550.1420348315</v>
      </c>
      <c r="F47" s="19">
        <f t="shared" ref="F47:F78" si="18">E47/D47</f>
        <v>32.063376701471761</v>
      </c>
      <c r="G47" s="5"/>
      <c r="H47" s="17">
        <f>Absterbeordnung!C41</f>
        <v>99251.881779370524</v>
      </c>
      <c r="I47" s="18">
        <f t="shared" ref="I47:I78" si="19">1/(((1+($B$5/100))^A47))</f>
        <v>0.52022872893901284</v>
      </c>
      <c r="J47" s="17">
        <f t="shared" ref="J47:J78" si="20">H47*I47</f>
        <v>51633.680302887093</v>
      </c>
      <c r="K47" s="17">
        <f>SUM($J47:J$136)</f>
        <v>1655550.1420348315</v>
      </c>
      <c r="L47" s="19">
        <f t="shared" ref="L47:L78" si="21">K47/J47</f>
        <v>32.063376701471761</v>
      </c>
      <c r="N47" s="6">
        <v>33</v>
      </c>
      <c r="O47" s="6">
        <f t="shared" si="12"/>
        <v>52</v>
      </c>
      <c r="P47" s="20">
        <f t="shared" si="13"/>
        <v>99251.881779370524</v>
      </c>
      <c r="Q47" s="20">
        <f t="shared" si="14"/>
        <v>99251.881779370524</v>
      </c>
      <c r="R47" s="5">
        <f t="shared" si="15"/>
        <v>99607.402866357428</v>
      </c>
      <c r="S47" s="5">
        <f t="shared" ref="S47:S78" si="22">P47*R47*I47</f>
        <v>5143096795.402379</v>
      </c>
      <c r="T47" s="20">
        <f>SUM(S47:$S$127)</f>
        <v>162552821691.26221</v>
      </c>
      <c r="U47" s="6">
        <f t="shared" ref="U47:U78" si="23">T47/S47</f>
        <v>31.606020294343811</v>
      </c>
    </row>
    <row r="48" spans="1:21">
      <c r="A48" s="21">
        <v>34</v>
      </c>
      <c r="B48" s="17">
        <f>Absterbeordnung!C42</f>
        <v>99216.935657242415</v>
      </c>
      <c r="C48" s="18">
        <f t="shared" si="16"/>
        <v>0.51002816562648323</v>
      </c>
      <c r="D48" s="17">
        <f t="shared" si="17"/>
        <v>50603.431692344166</v>
      </c>
      <c r="E48" s="17">
        <f>SUM(D48:$D$136)</f>
        <v>1603916.4617319442</v>
      </c>
      <c r="F48" s="19">
        <f t="shared" si="18"/>
        <v>31.695804179513818</v>
      </c>
      <c r="G48" s="5"/>
      <c r="H48" s="17">
        <f>Absterbeordnung!C42</f>
        <v>99216.935657242415</v>
      </c>
      <c r="I48" s="18">
        <f t="shared" si="19"/>
        <v>0.51002816562648323</v>
      </c>
      <c r="J48" s="17">
        <f t="shared" si="20"/>
        <v>50603.431692344166</v>
      </c>
      <c r="K48" s="17">
        <f>SUM($J48:J$136)</f>
        <v>1603916.4617319442</v>
      </c>
      <c r="L48" s="19">
        <f t="shared" si="21"/>
        <v>31.695804179513818</v>
      </c>
      <c r="N48" s="6">
        <v>34</v>
      </c>
      <c r="O48" s="6">
        <f t="shared" si="12"/>
        <v>53</v>
      </c>
      <c r="P48" s="20">
        <f t="shared" si="13"/>
        <v>99216.935657242415</v>
      </c>
      <c r="Q48" s="20">
        <f t="shared" si="14"/>
        <v>99216.935657242415</v>
      </c>
      <c r="R48" s="5">
        <f t="shared" si="15"/>
        <v>99596.809234891451</v>
      </c>
      <c r="S48" s="5">
        <f t="shared" si="22"/>
        <v>5039940332.8932619</v>
      </c>
      <c r="T48" s="20">
        <f>SUM(S48:$S$127)</f>
        <v>157409724895.8598</v>
      </c>
      <c r="U48" s="6">
        <f t="shared" si="23"/>
        <v>31.232458025052871</v>
      </c>
    </row>
    <row r="49" spans="1:21">
      <c r="A49" s="21">
        <v>35</v>
      </c>
      <c r="B49" s="17">
        <f>Absterbeordnung!C43</f>
        <v>99178.144140720338</v>
      </c>
      <c r="C49" s="18">
        <f t="shared" si="16"/>
        <v>0.50002761335929735</v>
      </c>
      <c r="D49" s="17">
        <f t="shared" si="17"/>
        <v>49591.810712088773</v>
      </c>
      <c r="E49" s="17">
        <f>SUM(D49:$D$136)</f>
        <v>1553313.0300396003</v>
      </c>
      <c r="F49" s="19">
        <f t="shared" si="18"/>
        <v>31.321966424205524</v>
      </c>
      <c r="G49" s="5"/>
      <c r="H49" s="17">
        <f>Absterbeordnung!C43</f>
        <v>99178.144140720338</v>
      </c>
      <c r="I49" s="18">
        <f t="shared" si="19"/>
        <v>0.50002761335929735</v>
      </c>
      <c r="J49" s="17">
        <f t="shared" si="20"/>
        <v>49591.810712088773</v>
      </c>
      <c r="K49" s="17">
        <f>SUM($J49:J$136)</f>
        <v>1553313.0300396003</v>
      </c>
      <c r="L49" s="19">
        <f t="shared" si="21"/>
        <v>31.321966424205524</v>
      </c>
      <c r="N49" s="6">
        <v>35</v>
      </c>
      <c r="O49" s="6">
        <f t="shared" si="12"/>
        <v>54</v>
      </c>
      <c r="P49" s="20">
        <f t="shared" si="13"/>
        <v>99178.144140720338</v>
      </c>
      <c r="Q49" s="20">
        <f t="shared" si="14"/>
        <v>99178.144140720338</v>
      </c>
      <c r="R49" s="5">
        <f t="shared" si="15"/>
        <v>99585.299656830568</v>
      </c>
      <c r="S49" s="5">
        <f t="shared" si="22"/>
        <v>4938615330.2881804</v>
      </c>
      <c r="T49" s="20">
        <f>SUM(S49:$S$127)</f>
        <v>152369784562.96652</v>
      </c>
      <c r="U49" s="6">
        <f t="shared" si="23"/>
        <v>30.852733888483549</v>
      </c>
    </row>
    <row r="50" spans="1:21">
      <c r="A50" s="21">
        <v>36</v>
      </c>
      <c r="B50" s="17">
        <f>Absterbeordnung!C44</f>
        <v>99132.369465327822</v>
      </c>
      <c r="C50" s="18">
        <f t="shared" si="16"/>
        <v>0.49022315035225233</v>
      </c>
      <c r="D50" s="17">
        <f t="shared" si="17"/>
        <v>48596.982461176427</v>
      </c>
      <c r="E50" s="17">
        <f>SUM(D50:$D$136)</f>
        <v>1503721.2193275115</v>
      </c>
      <c r="F50" s="19">
        <f t="shared" si="18"/>
        <v>30.942687038826271</v>
      </c>
      <c r="G50" s="5"/>
      <c r="H50" s="17">
        <f>Absterbeordnung!C44</f>
        <v>99132.369465327822</v>
      </c>
      <c r="I50" s="18">
        <f t="shared" si="19"/>
        <v>0.49022315035225233</v>
      </c>
      <c r="J50" s="17">
        <f t="shared" si="20"/>
        <v>48596.982461176427</v>
      </c>
      <c r="K50" s="17">
        <f>SUM($J50:J$136)</f>
        <v>1503721.2193275115</v>
      </c>
      <c r="L50" s="19">
        <f t="shared" si="21"/>
        <v>30.942687038826271</v>
      </c>
      <c r="N50" s="6">
        <v>36</v>
      </c>
      <c r="O50" s="6">
        <f t="shared" si="12"/>
        <v>55</v>
      </c>
      <c r="P50" s="20">
        <f t="shared" si="13"/>
        <v>99132.369465327822</v>
      </c>
      <c r="Q50" s="20">
        <f t="shared" si="14"/>
        <v>99132.369465327822</v>
      </c>
      <c r="R50" s="5">
        <f t="shared" si="15"/>
        <v>99572.935802100037</v>
      </c>
      <c r="S50" s="5">
        <f t="shared" si="22"/>
        <v>4838944214.7825022</v>
      </c>
      <c r="T50" s="20">
        <f>SUM(S50:$S$127)</f>
        <v>147431169232.67834</v>
      </c>
      <c r="U50" s="6">
        <f t="shared" si="23"/>
        <v>30.467631509842686</v>
      </c>
    </row>
    <row r="51" spans="1:21">
      <c r="A51" s="21">
        <v>37</v>
      </c>
      <c r="B51" s="17">
        <f>Absterbeordnung!C45</f>
        <v>99085.911776084991</v>
      </c>
      <c r="C51" s="18">
        <f t="shared" si="16"/>
        <v>0.48061093171789437</v>
      </c>
      <c r="D51" s="17">
        <f t="shared" si="17"/>
        <v>47621.77237882129</v>
      </c>
      <c r="E51" s="17">
        <f>SUM(D51:$D$136)</f>
        <v>1455124.2368663349</v>
      </c>
      <c r="F51" s="19">
        <f t="shared" si="18"/>
        <v>30.555860569218726</v>
      </c>
      <c r="G51" s="5"/>
      <c r="H51" s="17">
        <f>Absterbeordnung!C45</f>
        <v>99085.911776084991</v>
      </c>
      <c r="I51" s="18">
        <f t="shared" si="19"/>
        <v>0.48061093171789437</v>
      </c>
      <c r="J51" s="17">
        <f t="shared" si="20"/>
        <v>47621.77237882129</v>
      </c>
      <c r="K51" s="17">
        <f>SUM($J51:J$136)</f>
        <v>1455124.2368663349</v>
      </c>
      <c r="L51" s="19">
        <f t="shared" si="21"/>
        <v>30.555860569218726</v>
      </c>
      <c r="N51" s="6">
        <v>37</v>
      </c>
      <c r="O51" s="6">
        <f t="shared" si="12"/>
        <v>56</v>
      </c>
      <c r="P51" s="20">
        <f t="shared" si="13"/>
        <v>99085.911776084991</v>
      </c>
      <c r="Q51" s="20">
        <f t="shared" si="14"/>
        <v>99085.911776084991</v>
      </c>
      <c r="R51" s="5">
        <f t="shared" si="15"/>
        <v>99560.545687168677</v>
      </c>
      <c r="S51" s="5">
        <f t="shared" si="22"/>
        <v>4741249644.6255846</v>
      </c>
      <c r="T51" s="20">
        <f>SUM(S51:$S$127)</f>
        <v>142592225017.89587</v>
      </c>
      <c r="U51" s="6">
        <f t="shared" si="23"/>
        <v>30.074819025724672</v>
      </c>
    </row>
    <row r="52" spans="1:21">
      <c r="A52" s="21">
        <v>38</v>
      </c>
      <c r="B52" s="17">
        <f>Absterbeordnung!C46</f>
        <v>99032.903736652792</v>
      </c>
      <c r="C52" s="18">
        <f t="shared" si="16"/>
        <v>0.47118718795871989</v>
      </c>
      <c r="D52" s="17">
        <f t="shared" si="17"/>
        <v>46663.035427060029</v>
      </c>
      <c r="E52" s="17">
        <f>SUM(D52:$D$136)</f>
        <v>1407502.464487514</v>
      </c>
      <c r="F52" s="19">
        <f t="shared" si="18"/>
        <v>30.163114156763562</v>
      </c>
      <c r="G52" s="5"/>
      <c r="H52" s="17">
        <f>Absterbeordnung!C46</f>
        <v>99032.903736652792</v>
      </c>
      <c r="I52" s="18">
        <f t="shared" si="19"/>
        <v>0.47118718795871989</v>
      </c>
      <c r="J52" s="17">
        <f t="shared" si="20"/>
        <v>46663.035427060029</v>
      </c>
      <c r="K52" s="17">
        <f>SUM($J52:J$136)</f>
        <v>1407502.464487514</v>
      </c>
      <c r="L52" s="19">
        <f t="shared" si="21"/>
        <v>30.163114156763562</v>
      </c>
      <c r="N52" s="6">
        <v>38</v>
      </c>
      <c r="O52" s="6">
        <f t="shared" si="12"/>
        <v>57</v>
      </c>
      <c r="P52" s="20">
        <f t="shared" si="13"/>
        <v>99032.903736652792</v>
      </c>
      <c r="Q52" s="20">
        <f t="shared" si="14"/>
        <v>99032.903736652792</v>
      </c>
      <c r="R52" s="5">
        <f t="shared" si="15"/>
        <v>99545.616901996502</v>
      </c>
      <c r="S52" s="5">
        <f t="shared" si="22"/>
        <v>4645100648.1064081</v>
      </c>
      <c r="T52" s="20">
        <f>SUM(S52:$S$127)</f>
        <v>137850975373.27017</v>
      </c>
      <c r="U52" s="6">
        <f t="shared" si="23"/>
        <v>29.676639069051305</v>
      </c>
    </row>
    <row r="53" spans="1:21">
      <c r="A53" s="21">
        <v>39</v>
      </c>
      <c r="B53" s="17">
        <f>Absterbeordnung!C47</f>
        <v>98978.05345674853</v>
      </c>
      <c r="C53" s="18">
        <f t="shared" si="16"/>
        <v>0.46194822348894127</v>
      </c>
      <c r="D53" s="17">
        <f t="shared" si="17"/>
        <v>45722.735958738449</v>
      </c>
      <c r="E53" s="17">
        <f>SUM(D53:$D$136)</f>
        <v>1360839.429060454</v>
      </c>
      <c r="F53" s="19">
        <f t="shared" si="18"/>
        <v>29.762860872728961</v>
      </c>
      <c r="G53" s="5"/>
      <c r="H53" s="17">
        <f>Absterbeordnung!C47</f>
        <v>98978.05345674853</v>
      </c>
      <c r="I53" s="18">
        <f t="shared" si="19"/>
        <v>0.46194822348894127</v>
      </c>
      <c r="J53" s="17">
        <f t="shared" si="20"/>
        <v>45722.735958738449</v>
      </c>
      <c r="K53" s="17">
        <f>SUM($J53:J$136)</f>
        <v>1360839.429060454</v>
      </c>
      <c r="L53" s="19">
        <f t="shared" si="21"/>
        <v>29.762860872728961</v>
      </c>
      <c r="N53" s="6">
        <v>39</v>
      </c>
      <c r="O53" s="6">
        <f t="shared" si="12"/>
        <v>58</v>
      </c>
      <c r="P53" s="20">
        <f t="shared" si="13"/>
        <v>98978.05345674853</v>
      </c>
      <c r="Q53" s="20">
        <f t="shared" si="14"/>
        <v>98978.05345674853</v>
      </c>
      <c r="R53" s="5">
        <f t="shared" si="15"/>
        <v>99528.280130431973</v>
      </c>
      <c r="S53" s="5">
        <f t="shared" si="22"/>
        <v>4550705272.8310947</v>
      </c>
      <c r="T53" s="20">
        <f>SUM(S53:$S$127)</f>
        <v>133205874725.16382</v>
      </c>
      <c r="U53" s="6">
        <f t="shared" si="23"/>
        <v>29.271479196958296</v>
      </c>
    </row>
    <row r="54" spans="1:21">
      <c r="A54" s="21">
        <v>40</v>
      </c>
      <c r="B54" s="17">
        <f>Absterbeordnung!C48</f>
        <v>98915.475655144095</v>
      </c>
      <c r="C54" s="18">
        <f t="shared" si="16"/>
        <v>0.45289041518523643</v>
      </c>
      <c r="D54" s="17">
        <f t="shared" si="17"/>
        <v>44797.870837703354</v>
      </c>
      <c r="E54" s="17">
        <f>SUM(D54:$D$136)</f>
        <v>1315116.6931017155</v>
      </c>
      <c r="F54" s="19">
        <f t="shared" si="18"/>
        <v>29.356678532026802</v>
      </c>
      <c r="G54" s="5"/>
      <c r="H54" s="17">
        <f>Absterbeordnung!C48</f>
        <v>98915.475655144095</v>
      </c>
      <c r="I54" s="18">
        <f t="shared" si="19"/>
        <v>0.45289041518523643</v>
      </c>
      <c r="J54" s="17">
        <f t="shared" si="20"/>
        <v>44797.870837703354</v>
      </c>
      <c r="K54" s="17">
        <f>SUM($J54:J$136)</f>
        <v>1315116.6931017155</v>
      </c>
      <c r="L54" s="19">
        <f t="shared" si="21"/>
        <v>29.356678532026802</v>
      </c>
      <c r="N54" s="6">
        <v>40</v>
      </c>
      <c r="O54" s="6">
        <f t="shared" si="12"/>
        <v>59</v>
      </c>
      <c r="P54" s="20">
        <f t="shared" si="13"/>
        <v>98915.475655144095</v>
      </c>
      <c r="Q54" s="20">
        <f t="shared" si="14"/>
        <v>98915.475655144095</v>
      </c>
      <c r="R54" s="5">
        <f t="shared" si="15"/>
        <v>99511.301426730017</v>
      </c>
      <c r="S54" s="5">
        <f t="shared" si="22"/>
        <v>4457894428.2064161</v>
      </c>
      <c r="T54" s="20">
        <f>SUM(S54:$S$127)</f>
        <v>128655169452.3327</v>
      </c>
      <c r="U54" s="6">
        <f t="shared" si="23"/>
        <v>28.860075428949912</v>
      </c>
    </row>
    <row r="55" spans="1:21">
      <c r="A55" s="21">
        <v>41</v>
      </c>
      <c r="B55" s="17">
        <f>Absterbeordnung!C49</f>
        <v>98850.578587490396</v>
      </c>
      <c r="C55" s="18">
        <f t="shared" si="16"/>
        <v>0.44401021096591808</v>
      </c>
      <c r="D55" s="17">
        <f t="shared" si="17"/>
        <v>43890.666252734678</v>
      </c>
      <c r="E55" s="17">
        <f>SUM(D55:$D$136)</f>
        <v>1270318.8222640119</v>
      </c>
      <c r="F55" s="19">
        <f t="shared" si="18"/>
        <v>28.942801071853467</v>
      </c>
      <c r="G55" s="5"/>
      <c r="H55" s="17">
        <f>Absterbeordnung!C49</f>
        <v>98850.578587490396</v>
      </c>
      <c r="I55" s="18">
        <f t="shared" si="19"/>
        <v>0.44401021096591808</v>
      </c>
      <c r="J55" s="17">
        <f t="shared" si="20"/>
        <v>43890.666252734678</v>
      </c>
      <c r="K55" s="17">
        <f>SUM($J55:J$136)</f>
        <v>1270318.8222640119</v>
      </c>
      <c r="L55" s="19">
        <f t="shared" si="21"/>
        <v>28.942801071853467</v>
      </c>
      <c r="N55" s="6">
        <v>41</v>
      </c>
      <c r="O55" s="6">
        <f t="shared" si="12"/>
        <v>60</v>
      </c>
      <c r="P55" s="20">
        <f t="shared" si="13"/>
        <v>98850.578587490396</v>
      </c>
      <c r="Q55" s="20">
        <f t="shared" si="14"/>
        <v>98850.578587490396</v>
      </c>
      <c r="R55" s="5">
        <f t="shared" si="15"/>
        <v>99493.712463755684</v>
      </c>
      <c r="S55" s="5">
        <f t="shared" si="22"/>
        <v>4366845327.9922485</v>
      </c>
      <c r="T55" s="20">
        <f>SUM(S55:$S$127)</f>
        <v>124197275024.12628</v>
      </c>
      <c r="U55" s="6">
        <f t="shared" si="23"/>
        <v>28.440960394910224</v>
      </c>
    </row>
    <row r="56" spans="1:21">
      <c r="A56" s="21">
        <v>42</v>
      </c>
      <c r="B56" s="17">
        <f>Absterbeordnung!C50</f>
        <v>98776.87550175561</v>
      </c>
      <c r="C56" s="18">
        <f t="shared" si="16"/>
        <v>0.4353041283979589</v>
      </c>
      <c r="D56" s="17">
        <f t="shared" si="17"/>
        <v>42997.981696165429</v>
      </c>
      <c r="E56" s="17">
        <f>SUM(D56:$D$136)</f>
        <v>1226428.1560112771</v>
      </c>
      <c r="F56" s="19">
        <f t="shared" si="18"/>
        <v>28.522923812506537</v>
      </c>
      <c r="G56" s="5"/>
      <c r="H56" s="17">
        <f>Absterbeordnung!C50</f>
        <v>98776.87550175561</v>
      </c>
      <c r="I56" s="18">
        <f t="shared" si="19"/>
        <v>0.4353041283979589</v>
      </c>
      <c r="J56" s="17">
        <f t="shared" si="20"/>
        <v>42997.981696165429</v>
      </c>
      <c r="K56" s="17">
        <f>SUM($J56:J$136)</f>
        <v>1226428.1560112771</v>
      </c>
      <c r="L56" s="19">
        <f t="shared" si="21"/>
        <v>28.522923812506537</v>
      </c>
      <c r="N56" s="6">
        <v>42</v>
      </c>
      <c r="O56" s="6">
        <f t="shared" si="12"/>
        <v>61</v>
      </c>
      <c r="P56" s="20">
        <f t="shared" si="13"/>
        <v>98776.87550175561</v>
      </c>
      <c r="Q56" s="20">
        <f t="shared" si="14"/>
        <v>98776.87550175561</v>
      </c>
      <c r="R56" s="5">
        <f t="shared" si="15"/>
        <v>99476.590860410623</v>
      </c>
      <c r="S56" s="5">
        <f t="shared" si="22"/>
        <v>4277292633.0128727</v>
      </c>
      <c r="T56" s="20">
        <f>SUM(S56:$S$127)</f>
        <v>119830429696.13403</v>
      </c>
      <c r="U56" s="6">
        <f t="shared" si="23"/>
        <v>28.01548548987796</v>
      </c>
    </row>
    <row r="57" spans="1:21">
      <c r="A57" s="21">
        <v>43</v>
      </c>
      <c r="B57" s="17">
        <f>Absterbeordnung!C51</f>
        <v>98698.098876491043</v>
      </c>
      <c r="C57" s="18">
        <f t="shared" si="16"/>
        <v>0.4267687533313323</v>
      </c>
      <c r="D57" s="17">
        <f t="shared" si="17"/>
        <v>42121.264613692649</v>
      </c>
      <c r="E57" s="17">
        <f>SUM(D57:$D$136)</f>
        <v>1183430.1743151117</v>
      </c>
      <c r="F57" s="19">
        <f t="shared" si="18"/>
        <v>28.095789268644275</v>
      </c>
      <c r="G57" s="5"/>
      <c r="H57" s="17">
        <f>Absterbeordnung!C51</f>
        <v>98698.098876491043</v>
      </c>
      <c r="I57" s="18">
        <f t="shared" si="19"/>
        <v>0.4267687533313323</v>
      </c>
      <c r="J57" s="17">
        <f t="shared" si="20"/>
        <v>42121.264613692649</v>
      </c>
      <c r="K57" s="17">
        <f>SUM($J57:J$136)</f>
        <v>1183430.1743151117</v>
      </c>
      <c r="L57" s="19">
        <f t="shared" si="21"/>
        <v>28.095789268644275</v>
      </c>
      <c r="N57" s="6">
        <v>43</v>
      </c>
      <c r="O57" s="6">
        <f t="shared" si="12"/>
        <v>62</v>
      </c>
      <c r="P57" s="20">
        <f t="shared" si="13"/>
        <v>98698.098876491043</v>
      </c>
      <c r="Q57" s="20">
        <f t="shared" si="14"/>
        <v>98698.098876491043</v>
      </c>
      <c r="R57" s="5">
        <f t="shared" si="15"/>
        <v>99460.165068942821</v>
      </c>
      <c r="S57" s="5">
        <f t="shared" si="22"/>
        <v>4189387931.390491</v>
      </c>
      <c r="T57" s="20">
        <f>SUM(S57:$S$127)</f>
        <v>115553137063.12115</v>
      </c>
      <c r="U57" s="6">
        <f t="shared" si="23"/>
        <v>27.582343520230687</v>
      </c>
    </row>
    <row r="58" spans="1:21">
      <c r="A58" s="21">
        <v>44</v>
      </c>
      <c r="B58" s="17">
        <f>Absterbeordnung!C52</f>
        <v>98609.639615138018</v>
      </c>
      <c r="C58" s="18">
        <f t="shared" si="16"/>
        <v>0.41840073856012966</v>
      </c>
      <c r="D58" s="17">
        <f t="shared" si="17"/>
        <v>41258.346044121965</v>
      </c>
      <c r="E58" s="17">
        <f>SUM(D58:$D$136)</f>
        <v>1141308.9097014191</v>
      </c>
      <c r="F58" s="19">
        <f t="shared" si="18"/>
        <v>27.662497873300477</v>
      </c>
      <c r="G58" s="5"/>
      <c r="H58" s="17">
        <f>Absterbeordnung!C52</f>
        <v>98609.639615138018</v>
      </c>
      <c r="I58" s="18">
        <f t="shared" si="19"/>
        <v>0.41840073856012966</v>
      </c>
      <c r="J58" s="17">
        <f t="shared" si="20"/>
        <v>41258.346044121965</v>
      </c>
      <c r="K58" s="17">
        <f>SUM($J58:J$136)</f>
        <v>1141308.9097014191</v>
      </c>
      <c r="L58" s="19">
        <f t="shared" si="21"/>
        <v>27.662497873300477</v>
      </c>
      <c r="N58" s="6">
        <v>44</v>
      </c>
      <c r="O58" s="6">
        <f t="shared" si="12"/>
        <v>63</v>
      </c>
      <c r="P58" s="20">
        <f t="shared" si="13"/>
        <v>98609.639615138018</v>
      </c>
      <c r="Q58" s="20">
        <f t="shared" si="14"/>
        <v>98609.639615138018</v>
      </c>
      <c r="R58" s="5">
        <f t="shared" si="15"/>
        <v>99444.586108006959</v>
      </c>
      <c r="S58" s="5">
        <f t="shared" si="22"/>
        <v>4102919145.8586349</v>
      </c>
      <c r="T58" s="20">
        <f>SUM(S58:$S$127)</f>
        <v>111363749131.73068</v>
      </c>
      <c r="U58" s="6">
        <f t="shared" si="23"/>
        <v>27.142564884355071</v>
      </c>
    </row>
    <row r="59" spans="1:21">
      <c r="A59" s="21">
        <v>45</v>
      </c>
      <c r="B59" s="17">
        <f>Absterbeordnung!C53</f>
        <v>98513.252075853874</v>
      </c>
      <c r="C59" s="18">
        <f t="shared" si="16"/>
        <v>0.41019680250993107</v>
      </c>
      <c r="D59" s="17">
        <f t="shared" si="17"/>
        <v>40409.82100637009</v>
      </c>
      <c r="E59" s="17">
        <f>SUM(D59:$D$136)</f>
        <v>1100050.5636572968</v>
      </c>
      <c r="F59" s="19">
        <f t="shared" si="18"/>
        <v>27.222356750451528</v>
      </c>
      <c r="G59" s="5"/>
      <c r="H59" s="17">
        <f>Absterbeordnung!C53</f>
        <v>98513.252075853874</v>
      </c>
      <c r="I59" s="18">
        <f t="shared" si="19"/>
        <v>0.41019680250993107</v>
      </c>
      <c r="J59" s="17">
        <f t="shared" si="20"/>
        <v>40409.82100637009</v>
      </c>
      <c r="K59" s="17">
        <f>SUM($J59:J$136)</f>
        <v>1100050.5636572968</v>
      </c>
      <c r="L59" s="19">
        <f t="shared" si="21"/>
        <v>27.222356750451528</v>
      </c>
      <c r="N59" s="6">
        <v>45</v>
      </c>
      <c r="O59" s="6">
        <f t="shared" si="12"/>
        <v>64</v>
      </c>
      <c r="P59" s="20">
        <f t="shared" si="13"/>
        <v>98513.252075853874</v>
      </c>
      <c r="Q59" s="20">
        <f t="shared" si="14"/>
        <v>98513.252075853874</v>
      </c>
      <c r="R59" s="5">
        <f t="shared" si="15"/>
        <v>99426.724956392718</v>
      </c>
      <c r="S59" s="5">
        <f t="shared" si="22"/>
        <v>4017816158.7374196</v>
      </c>
      <c r="T59" s="20">
        <f>SUM(S59:$S$127)</f>
        <v>107260829985.87204</v>
      </c>
      <c r="U59" s="6">
        <f t="shared" si="23"/>
        <v>26.696301111890165</v>
      </c>
    </row>
    <row r="60" spans="1:21">
      <c r="A60" s="21">
        <v>46</v>
      </c>
      <c r="B60" s="17">
        <f>Absterbeordnung!C54</f>
        <v>98409.491165803207</v>
      </c>
      <c r="C60" s="18">
        <f t="shared" si="16"/>
        <v>0.40215372795091275</v>
      </c>
      <c r="D60" s="17">
        <f t="shared" si="17"/>
        <v>39575.743738080178</v>
      </c>
      <c r="E60" s="17">
        <f>SUM(D60:$D$136)</f>
        <v>1059640.742650927</v>
      </c>
      <c r="F60" s="19">
        <f t="shared" si="18"/>
        <v>26.775005156285417</v>
      </c>
      <c r="G60" s="5"/>
      <c r="H60" s="17">
        <f>Absterbeordnung!C54</f>
        <v>98409.491165803207</v>
      </c>
      <c r="I60" s="18">
        <f t="shared" si="19"/>
        <v>0.40215372795091275</v>
      </c>
      <c r="J60" s="17">
        <f t="shared" si="20"/>
        <v>39575.743738080178</v>
      </c>
      <c r="K60" s="17">
        <f>SUM($J60:J$136)</f>
        <v>1059640.742650927</v>
      </c>
      <c r="L60" s="19">
        <f t="shared" si="21"/>
        <v>26.775005156285417</v>
      </c>
      <c r="N60" s="6">
        <v>46</v>
      </c>
      <c r="O60" s="6">
        <f t="shared" si="12"/>
        <v>65</v>
      </c>
      <c r="P60" s="20">
        <f t="shared" si="13"/>
        <v>98409.491165803207</v>
      </c>
      <c r="Q60" s="20">
        <f t="shared" si="14"/>
        <v>98409.491165803207</v>
      </c>
      <c r="R60" s="5">
        <f t="shared" si="15"/>
        <v>99409.13684724459</v>
      </c>
      <c r="S60" s="5">
        <f t="shared" si="22"/>
        <v>3934190525.0902948</v>
      </c>
      <c r="T60" s="20">
        <f>SUM(S60:$S$127)</f>
        <v>103243013827.13461</v>
      </c>
      <c r="U60" s="6">
        <f t="shared" si="23"/>
        <v>26.242504822453927</v>
      </c>
    </row>
    <row r="61" spans="1:21">
      <c r="A61" s="21">
        <v>47</v>
      </c>
      <c r="B61" s="17">
        <f>Absterbeordnung!C55</f>
        <v>98291.387192222232</v>
      </c>
      <c r="C61" s="18">
        <f t="shared" si="16"/>
        <v>0.39426836073618909</v>
      </c>
      <c r="D61" s="17">
        <f t="shared" si="17"/>
        <v>38753.184102763509</v>
      </c>
      <c r="E61" s="17">
        <f>SUM(D61:$D$136)</f>
        <v>1020064.9989128473</v>
      </c>
      <c r="F61" s="19">
        <f t="shared" si="18"/>
        <v>26.322095139534763</v>
      </c>
      <c r="G61" s="5"/>
      <c r="H61" s="17">
        <f>Absterbeordnung!C55</f>
        <v>98291.387192222232</v>
      </c>
      <c r="I61" s="18">
        <f t="shared" si="19"/>
        <v>0.39426836073618909</v>
      </c>
      <c r="J61" s="17">
        <f t="shared" si="20"/>
        <v>38753.184102763509</v>
      </c>
      <c r="K61" s="17">
        <f>SUM($J61:J$136)</f>
        <v>1020064.9989128473</v>
      </c>
      <c r="L61" s="19">
        <f t="shared" si="21"/>
        <v>26.322095139534763</v>
      </c>
      <c r="N61" s="6">
        <v>47</v>
      </c>
      <c r="O61" s="6">
        <f t="shared" si="12"/>
        <v>66</v>
      </c>
      <c r="P61" s="20">
        <f t="shared" si="13"/>
        <v>98291.387192222232</v>
      </c>
      <c r="Q61" s="20">
        <f t="shared" si="14"/>
        <v>98291.387192222232</v>
      </c>
      <c r="R61" s="5">
        <f t="shared" si="15"/>
        <v>99388.836108570758</v>
      </c>
      <c r="S61" s="5">
        <f t="shared" si="22"/>
        <v>3851633863.4748325</v>
      </c>
      <c r="T61" s="20">
        <f>SUM(S61:$S$127)</f>
        <v>99308823302.044312</v>
      </c>
      <c r="U61" s="6">
        <f t="shared" si="23"/>
        <v>25.783557529648149</v>
      </c>
    </row>
    <row r="62" spans="1:21">
      <c r="A62" s="21">
        <v>48</v>
      </c>
      <c r="B62" s="17">
        <f>Absterbeordnung!C56</f>
        <v>98164.586308342099</v>
      </c>
      <c r="C62" s="18">
        <f t="shared" si="16"/>
        <v>0.38653760856489122</v>
      </c>
      <c r="D62" s="17">
        <f t="shared" si="17"/>
        <v>37944.304437388419</v>
      </c>
      <c r="E62" s="17">
        <f>SUM(D62:$D$136)</f>
        <v>981311.8148100836</v>
      </c>
      <c r="F62" s="19">
        <f t="shared" si="18"/>
        <v>25.861900207693569</v>
      </c>
      <c r="G62" s="5"/>
      <c r="H62" s="17">
        <f>Absterbeordnung!C56</f>
        <v>98164.586308342099</v>
      </c>
      <c r="I62" s="18">
        <f t="shared" si="19"/>
        <v>0.38653760856489122</v>
      </c>
      <c r="J62" s="17">
        <f t="shared" si="20"/>
        <v>37944.304437388419</v>
      </c>
      <c r="K62" s="17">
        <f>SUM($J62:J$136)</f>
        <v>981311.8148100836</v>
      </c>
      <c r="L62" s="19">
        <f t="shared" si="21"/>
        <v>25.861900207693569</v>
      </c>
      <c r="N62" s="6">
        <v>48</v>
      </c>
      <c r="O62" s="6">
        <f t="shared" si="12"/>
        <v>67</v>
      </c>
      <c r="P62" s="20">
        <f t="shared" si="13"/>
        <v>98164.586308342099</v>
      </c>
      <c r="Q62" s="20">
        <f t="shared" si="14"/>
        <v>98164.586308342099</v>
      </c>
      <c r="R62" s="5">
        <f t="shared" si="15"/>
        <v>99365.367543988788</v>
      </c>
      <c r="S62" s="5">
        <f t="shared" si="22"/>
        <v>3770349756.6221046</v>
      </c>
      <c r="T62" s="20">
        <f>SUM(S62:$S$127)</f>
        <v>95457189438.569489</v>
      </c>
      <c r="U62" s="6">
        <f t="shared" si="23"/>
        <v>25.317860570073631</v>
      </c>
    </row>
    <row r="63" spans="1:21">
      <c r="A63" s="21">
        <v>49</v>
      </c>
      <c r="B63" s="17">
        <f>Absterbeordnung!C57</f>
        <v>98015.808832051465</v>
      </c>
      <c r="C63" s="18">
        <f t="shared" si="16"/>
        <v>0.37895843976950117</v>
      </c>
      <c r="D63" s="17">
        <f t="shared" si="17"/>
        <v>37143.917987739915</v>
      </c>
      <c r="E63" s="17">
        <f>SUM(D63:$D$136)</f>
        <v>943367.51037269516</v>
      </c>
      <c r="F63" s="19">
        <f t="shared" si="18"/>
        <v>25.397630661473901</v>
      </c>
      <c r="G63" s="5"/>
      <c r="H63" s="17">
        <f>Absterbeordnung!C57</f>
        <v>98015.808832051465</v>
      </c>
      <c r="I63" s="18">
        <f t="shared" si="19"/>
        <v>0.37895843976950117</v>
      </c>
      <c r="J63" s="17">
        <f t="shared" si="20"/>
        <v>37143.917987739915</v>
      </c>
      <c r="K63" s="17">
        <f>SUM($J63:J$136)</f>
        <v>943367.51037269516</v>
      </c>
      <c r="L63" s="19">
        <f t="shared" si="21"/>
        <v>25.397630661473901</v>
      </c>
      <c r="N63" s="6">
        <v>49</v>
      </c>
      <c r="O63" s="6">
        <f t="shared" si="12"/>
        <v>68</v>
      </c>
      <c r="P63" s="20">
        <f t="shared" si="13"/>
        <v>98015.808832051465</v>
      </c>
      <c r="Q63" s="20">
        <f t="shared" si="14"/>
        <v>98015.808832051465</v>
      </c>
      <c r="R63" s="5">
        <f t="shared" si="15"/>
        <v>99341.784232391452</v>
      </c>
      <c r="S63" s="5">
        <f t="shared" si="22"/>
        <v>3689943086.2837024</v>
      </c>
      <c r="T63" s="20">
        <f>SUM(S63:$S$127)</f>
        <v>91686839681.947388</v>
      </c>
      <c r="U63" s="6">
        <f t="shared" si="23"/>
        <v>24.84776527387827</v>
      </c>
    </row>
    <row r="64" spans="1:21">
      <c r="A64" s="21">
        <v>50</v>
      </c>
      <c r="B64" s="17">
        <f>Absterbeordnung!C58</f>
        <v>97848.776299704812</v>
      </c>
      <c r="C64" s="18">
        <f t="shared" si="16"/>
        <v>0.37152788212696192</v>
      </c>
      <c r="D64" s="17">
        <f t="shared" si="17"/>
        <v>36353.548627344193</v>
      </c>
      <c r="E64" s="17">
        <f>SUM(D64:$D$136)</f>
        <v>906223.59238495526</v>
      </c>
      <c r="F64" s="19">
        <f t="shared" si="18"/>
        <v>24.92806415336624</v>
      </c>
      <c r="G64" s="5"/>
      <c r="H64" s="17">
        <f>Absterbeordnung!C58</f>
        <v>97848.776299704812</v>
      </c>
      <c r="I64" s="18">
        <f t="shared" si="19"/>
        <v>0.37152788212696192</v>
      </c>
      <c r="J64" s="17">
        <f t="shared" si="20"/>
        <v>36353.548627344193</v>
      </c>
      <c r="K64" s="17">
        <f>SUM($J64:J$136)</f>
        <v>906223.59238495526</v>
      </c>
      <c r="L64" s="19">
        <f t="shared" si="21"/>
        <v>24.92806415336624</v>
      </c>
      <c r="N64" s="6">
        <v>50</v>
      </c>
      <c r="O64" s="6">
        <f t="shared" si="12"/>
        <v>69</v>
      </c>
      <c r="P64" s="20">
        <f t="shared" si="13"/>
        <v>97848.776299704812</v>
      </c>
      <c r="Q64" s="20">
        <f t="shared" si="14"/>
        <v>97848.776299704812</v>
      </c>
      <c r="R64" s="5">
        <f t="shared" si="15"/>
        <v>99315.401313570808</v>
      </c>
      <c r="S64" s="5">
        <f t="shared" si="22"/>
        <v>3610467271.0970998</v>
      </c>
      <c r="T64" s="20">
        <f>SUM(S64:$S$127)</f>
        <v>87996896595.663696</v>
      </c>
      <c r="U64" s="6">
        <f t="shared" si="23"/>
        <v>24.372716877980281</v>
      </c>
    </row>
    <row r="65" spans="1:21">
      <c r="A65" s="21">
        <v>51</v>
      </c>
      <c r="B65" s="17">
        <f>Absterbeordnung!C59</f>
        <v>97667.51646808417</v>
      </c>
      <c r="C65" s="18">
        <f t="shared" si="16"/>
        <v>0.36424302169309997</v>
      </c>
      <c r="D65" s="17">
        <f t="shared" si="17"/>
        <v>35574.711319595583</v>
      </c>
      <c r="E65" s="17">
        <f>SUM(D65:$D$136)</f>
        <v>869870.04375761107</v>
      </c>
      <c r="F65" s="19">
        <f t="shared" si="18"/>
        <v>24.451921364670678</v>
      </c>
      <c r="G65" s="5"/>
      <c r="H65" s="17">
        <f>Absterbeordnung!C59</f>
        <v>97667.51646808417</v>
      </c>
      <c r="I65" s="18">
        <f t="shared" si="19"/>
        <v>0.36424302169309997</v>
      </c>
      <c r="J65" s="17">
        <f t="shared" si="20"/>
        <v>35574.711319595583</v>
      </c>
      <c r="K65" s="17">
        <f>SUM($J65:J$136)</f>
        <v>869870.04375761107</v>
      </c>
      <c r="L65" s="19">
        <f t="shared" si="21"/>
        <v>24.451921364670678</v>
      </c>
      <c r="N65" s="6">
        <v>51</v>
      </c>
      <c r="O65" s="6">
        <f t="shared" si="12"/>
        <v>70</v>
      </c>
      <c r="P65" s="20">
        <f t="shared" si="13"/>
        <v>97667.51646808417</v>
      </c>
      <c r="Q65" s="20">
        <f t="shared" si="14"/>
        <v>97667.51646808417</v>
      </c>
      <c r="R65" s="5">
        <f t="shared" si="15"/>
        <v>99284.638913565868</v>
      </c>
      <c r="S65" s="5">
        <f t="shared" si="22"/>
        <v>3532022367.8203917</v>
      </c>
      <c r="T65" s="20">
        <f>SUM(S65:$S$127)</f>
        <v>84386429324.566605</v>
      </c>
      <c r="U65" s="6">
        <f t="shared" si="23"/>
        <v>23.891816227834767</v>
      </c>
    </row>
    <row r="66" spans="1:21">
      <c r="A66" s="21">
        <v>52</v>
      </c>
      <c r="B66" s="17">
        <f>Absterbeordnung!C60</f>
        <v>97468.661065919703</v>
      </c>
      <c r="C66" s="18">
        <f t="shared" si="16"/>
        <v>0.35710100165990188</v>
      </c>
      <c r="D66" s="17">
        <f t="shared" si="17"/>
        <v>34806.156497089403</v>
      </c>
      <c r="E66" s="17">
        <f>SUM(D66:$D$136)</f>
        <v>834295.3324380155</v>
      </c>
      <c r="F66" s="19">
        <f t="shared" si="18"/>
        <v>23.969763294829228</v>
      </c>
      <c r="G66" s="5"/>
      <c r="H66" s="17">
        <f>Absterbeordnung!C60</f>
        <v>97468.661065919703</v>
      </c>
      <c r="I66" s="18">
        <f t="shared" si="19"/>
        <v>0.35710100165990188</v>
      </c>
      <c r="J66" s="17">
        <f t="shared" si="20"/>
        <v>34806.156497089403</v>
      </c>
      <c r="K66" s="17">
        <f>SUM($J66:J$136)</f>
        <v>834295.3324380155</v>
      </c>
      <c r="L66" s="19">
        <f t="shared" si="21"/>
        <v>23.969763294829228</v>
      </c>
      <c r="N66" s="6">
        <v>52</v>
      </c>
      <c r="O66" s="6">
        <f t="shared" si="12"/>
        <v>71</v>
      </c>
      <c r="P66" s="20">
        <f t="shared" si="13"/>
        <v>97468.661065919703</v>
      </c>
      <c r="Q66" s="20">
        <f t="shared" si="14"/>
        <v>97468.661065919703</v>
      </c>
      <c r="R66" s="5">
        <f t="shared" si="15"/>
        <v>99251.881779370524</v>
      </c>
      <c r="S66" s="5">
        <f t="shared" si="22"/>
        <v>3454576529.8433871</v>
      </c>
      <c r="T66" s="20">
        <f>SUM(S66:$S$127)</f>
        <v>80854406956.746216</v>
      </c>
      <c r="U66" s="6">
        <f t="shared" si="23"/>
        <v>23.405012527081499</v>
      </c>
    </row>
    <row r="67" spans="1:21">
      <c r="A67" s="21">
        <v>53</v>
      </c>
      <c r="B67" s="17">
        <f>Absterbeordnung!C61</f>
        <v>97254.477913835843</v>
      </c>
      <c r="C67" s="18">
        <f t="shared" si="16"/>
        <v>0.35009902123519798</v>
      </c>
      <c r="D67" s="17">
        <f t="shared" si="17"/>
        <v>34048.697528374105</v>
      </c>
      <c r="E67" s="17">
        <f>SUM(D67:$D$136)</f>
        <v>799489.17594092607</v>
      </c>
      <c r="F67" s="19">
        <f t="shared" si="18"/>
        <v>23.480756503965551</v>
      </c>
      <c r="G67" s="5"/>
      <c r="H67" s="17">
        <f>Absterbeordnung!C61</f>
        <v>97254.477913835843</v>
      </c>
      <c r="I67" s="18">
        <f t="shared" si="19"/>
        <v>0.35009902123519798</v>
      </c>
      <c r="J67" s="17">
        <f t="shared" si="20"/>
        <v>34048.697528374105</v>
      </c>
      <c r="K67" s="17">
        <f>SUM($J67:J$136)</f>
        <v>799489.17594092607</v>
      </c>
      <c r="L67" s="19">
        <f t="shared" si="21"/>
        <v>23.480756503965551</v>
      </c>
      <c r="N67" s="6">
        <v>53</v>
      </c>
      <c r="O67" s="6">
        <f t="shared" si="12"/>
        <v>72</v>
      </c>
      <c r="P67" s="20">
        <f t="shared" si="13"/>
        <v>97254.477913835843</v>
      </c>
      <c r="Q67" s="20">
        <f t="shared" si="14"/>
        <v>97254.477913835843</v>
      </c>
      <c r="R67" s="5">
        <f t="shared" si="15"/>
        <v>99216.935657242415</v>
      </c>
      <c r="S67" s="5">
        <f t="shared" si="22"/>
        <v>3378207431.8856025</v>
      </c>
      <c r="T67" s="20">
        <f>SUM(S67:$S$127)</f>
        <v>77399830426.902832</v>
      </c>
      <c r="U67" s="6">
        <f t="shared" si="23"/>
        <v>22.911509132433835</v>
      </c>
    </row>
    <row r="68" spans="1:21">
      <c r="A68" s="21">
        <v>54</v>
      </c>
      <c r="B68" s="17">
        <f>Absterbeordnung!C62</f>
        <v>97011.869939729178</v>
      </c>
      <c r="C68" s="18">
        <f t="shared" si="16"/>
        <v>0.34323433454431168</v>
      </c>
      <c r="D68" s="17">
        <f t="shared" si="17"/>
        <v>33297.804621662261</v>
      </c>
      <c r="E68" s="17">
        <f>SUM(D68:$D$136)</f>
        <v>765440.47841255204</v>
      </c>
      <c r="F68" s="19">
        <f t="shared" si="18"/>
        <v>22.987716070463883</v>
      </c>
      <c r="G68" s="5"/>
      <c r="H68" s="17">
        <f>Absterbeordnung!C62</f>
        <v>97011.869939729178</v>
      </c>
      <c r="I68" s="18">
        <f t="shared" si="19"/>
        <v>0.34323433454431168</v>
      </c>
      <c r="J68" s="17">
        <f t="shared" si="20"/>
        <v>33297.804621662261</v>
      </c>
      <c r="K68" s="17">
        <f>SUM($J68:J$136)</f>
        <v>765440.47841255204</v>
      </c>
      <c r="L68" s="19">
        <f t="shared" si="21"/>
        <v>22.987716070463883</v>
      </c>
      <c r="N68" s="6">
        <v>54</v>
      </c>
      <c r="O68" s="6">
        <f t="shared" si="12"/>
        <v>73</v>
      </c>
      <c r="P68" s="20">
        <f t="shared" si="13"/>
        <v>97011.869939729178</v>
      </c>
      <c r="Q68" s="20">
        <f t="shared" si="14"/>
        <v>97011.869939729178</v>
      </c>
      <c r="R68" s="5">
        <f t="shared" si="15"/>
        <v>99178.144140720338</v>
      </c>
      <c r="S68" s="5">
        <f t="shared" si="22"/>
        <v>3302414466.3367634</v>
      </c>
      <c r="T68" s="20">
        <f>SUM(S68:$S$127)</f>
        <v>74021622995.017258</v>
      </c>
      <c r="U68" s="6">
        <f t="shared" si="23"/>
        <v>22.414395209795241</v>
      </c>
    </row>
    <row r="69" spans="1:21">
      <c r="A69" s="21">
        <v>55</v>
      </c>
      <c r="B69" s="17">
        <f>Absterbeordnung!C63</f>
        <v>96744.603659809582</v>
      </c>
      <c r="C69" s="18">
        <f t="shared" si="16"/>
        <v>0.33650424955324687</v>
      </c>
      <c r="D69" s="17">
        <f t="shared" si="17"/>
        <v>32554.970252870524</v>
      </c>
      <c r="E69" s="17">
        <f>SUM(D69:$D$136)</f>
        <v>732142.67379088979</v>
      </c>
      <c r="F69" s="19">
        <f t="shared" si="18"/>
        <v>22.489428437623388</v>
      </c>
      <c r="G69" s="5"/>
      <c r="H69" s="17">
        <f>Absterbeordnung!C63</f>
        <v>96744.603659809582</v>
      </c>
      <c r="I69" s="18">
        <f t="shared" si="19"/>
        <v>0.33650424955324687</v>
      </c>
      <c r="J69" s="17">
        <f t="shared" si="20"/>
        <v>32554.970252870524</v>
      </c>
      <c r="K69" s="17">
        <f>SUM($J69:J$136)</f>
        <v>732142.67379088979</v>
      </c>
      <c r="L69" s="19">
        <f t="shared" si="21"/>
        <v>22.489428437623388</v>
      </c>
      <c r="N69" s="6">
        <v>55</v>
      </c>
      <c r="O69" s="6">
        <f t="shared" si="12"/>
        <v>74</v>
      </c>
      <c r="P69" s="20">
        <f t="shared" si="13"/>
        <v>96744.603659809582</v>
      </c>
      <c r="Q69" s="20">
        <f t="shared" si="14"/>
        <v>96744.603659809582</v>
      </c>
      <c r="R69" s="5">
        <f t="shared" si="15"/>
        <v>99132.369465327822</v>
      </c>
      <c r="S69" s="5">
        <f t="shared" si="22"/>
        <v>3227251339.0403171</v>
      </c>
      <c r="T69" s="20">
        <f>SUM(S69:$S$127)</f>
        <v>70719208528.680481</v>
      </c>
      <c r="U69" s="6">
        <f t="shared" si="23"/>
        <v>21.913139417802565</v>
      </c>
    </row>
    <row r="70" spans="1:21">
      <c r="A70" s="21">
        <v>56</v>
      </c>
      <c r="B70" s="17">
        <f>Absterbeordnung!C64</f>
        <v>96448.962421148433</v>
      </c>
      <c r="C70" s="18">
        <f t="shared" si="16"/>
        <v>0.3299061270129871</v>
      </c>
      <c r="D70" s="17">
        <f t="shared" si="17"/>
        <v>31819.103646782216</v>
      </c>
      <c r="E70" s="17">
        <f>SUM(D70:$D$136)</f>
        <v>699587.70353801921</v>
      </c>
      <c r="F70" s="19">
        <f t="shared" si="18"/>
        <v>21.986405126429975</v>
      </c>
      <c r="G70" s="5"/>
      <c r="H70" s="17">
        <f>Absterbeordnung!C64</f>
        <v>96448.962421148433</v>
      </c>
      <c r="I70" s="18">
        <f t="shared" si="19"/>
        <v>0.3299061270129871</v>
      </c>
      <c r="J70" s="17">
        <f t="shared" si="20"/>
        <v>31819.103646782216</v>
      </c>
      <c r="K70" s="17">
        <f>SUM($J70:J$136)</f>
        <v>699587.70353801921</v>
      </c>
      <c r="L70" s="19">
        <f t="shared" si="21"/>
        <v>21.986405126429975</v>
      </c>
      <c r="N70" s="6">
        <v>56</v>
      </c>
      <c r="O70" s="6">
        <f t="shared" si="12"/>
        <v>75</v>
      </c>
      <c r="P70" s="20">
        <f t="shared" si="13"/>
        <v>96448.962421148433</v>
      </c>
      <c r="Q70" s="20">
        <f t="shared" si="14"/>
        <v>96448.962421148433</v>
      </c>
      <c r="R70" s="5">
        <f t="shared" si="15"/>
        <v>99085.911776084991</v>
      </c>
      <c r="S70" s="5">
        <f t="shared" si="22"/>
        <v>3152824896.7391667</v>
      </c>
      <c r="T70" s="20">
        <f>SUM(S70:$S$127)</f>
        <v>67491957189.640167</v>
      </c>
      <c r="U70" s="6">
        <f t="shared" si="23"/>
        <v>21.406820676734771</v>
      </c>
    </row>
    <row r="71" spans="1:21">
      <c r="A71" s="21">
        <v>57</v>
      </c>
      <c r="B71" s="17">
        <f>Absterbeordnung!C65</f>
        <v>96125.038661279701</v>
      </c>
      <c r="C71" s="18">
        <f t="shared" si="16"/>
        <v>0.32343737942449713</v>
      </c>
      <c r="D71" s="17">
        <f t="shared" si="17"/>
        <v>31090.43060168278</v>
      </c>
      <c r="E71" s="17">
        <f>SUM(D71:$D$136)</f>
        <v>667768.5998912371</v>
      </c>
      <c r="F71" s="19">
        <f t="shared" si="18"/>
        <v>21.478267974040023</v>
      </c>
      <c r="G71" s="5"/>
      <c r="H71" s="17">
        <f>Absterbeordnung!C65</f>
        <v>96125.038661279701</v>
      </c>
      <c r="I71" s="18">
        <f t="shared" si="19"/>
        <v>0.32343737942449713</v>
      </c>
      <c r="J71" s="17">
        <f t="shared" si="20"/>
        <v>31090.43060168278</v>
      </c>
      <c r="K71" s="17">
        <f>SUM($J71:J$136)</f>
        <v>667768.5998912371</v>
      </c>
      <c r="L71" s="19">
        <f t="shared" si="21"/>
        <v>21.478267974040023</v>
      </c>
      <c r="N71" s="6">
        <v>57</v>
      </c>
      <c r="O71" s="6">
        <f t="shared" si="12"/>
        <v>76</v>
      </c>
      <c r="P71" s="20">
        <f t="shared" si="13"/>
        <v>96125.038661279701</v>
      </c>
      <c r="Q71" s="20">
        <f t="shared" si="14"/>
        <v>96125.038661279701</v>
      </c>
      <c r="R71" s="5">
        <f t="shared" si="15"/>
        <v>99032.903736652792</v>
      </c>
      <c r="S71" s="5">
        <f t="shared" si="22"/>
        <v>3078975620.9075351</v>
      </c>
      <c r="T71" s="20">
        <f>SUM(S71:$S$127)</f>
        <v>64339132292.901001</v>
      </c>
      <c r="U71" s="6">
        <f t="shared" si="23"/>
        <v>20.896278572656218</v>
      </c>
    </row>
    <row r="72" spans="1:21">
      <c r="A72" s="21">
        <v>58</v>
      </c>
      <c r="B72" s="17">
        <f>Absterbeordnung!C66</f>
        <v>95767.841781309369</v>
      </c>
      <c r="C72" s="18">
        <f t="shared" si="16"/>
        <v>0.31709547002401678</v>
      </c>
      <c r="D72" s="17">
        <f t="shared" si="17"/>
        <v>30367.548802829966</v>
      </c>
      <c r="E72" s="17">
        <f>SUM(D72:$D$136)</f>
        <v>636678.16928955424</v>
      </c>
      <c r="F72" s="19">
        <f t="shared" si="18"/>
        <v>20.965741206949897</v>
      </c>
      <c r="G72" s="5"/>
      <c r="H72" s="17">
        <f>Absterbeordnung!C66</f>
        <v>95767.841781309369</v>
      </c>
      <c r="I72" s="18">
        <f t="shared" si="19"/>
        <v>0.31709547002401678</v>
      </c>
      <c r="J72" s="17">
        <f t="shared" si="20"/>
        <v>30367.548802829966</v>
      </c>
      <c r="K72" s="17">
        <f>SUM($J72:J$136)</f>
        <v>636678.16928955424</v>
      </c>
      <c r="L72" s="19">
        <f t="shared" si="21"/>
        <v>20.965741206949897</v>
      </c>
      <c r="N72" s="6">
        <v>58</v>
      </c>
      <c r="O72" s="6">
        <f t="shared" si="12"/>
        <v>77</v>
      </c>
      <c r="P72" s="20">
        <f t="shared" si="13"/>
        <v>95767.841781309369</v>
      </c>
      <c r="Q72" s="20">
        <f t="shared" si="14"/>
        <v>95767.841781309369</v>
      </c>
      <c r="R72" s="5">
        <f t="shared" si="15"/>
        <v>98978.05345674853</v>
      </c>
      <c r="S72" s="5">
        <f t="shared" si="22"/>
        <v>3005720868.7569242</v>
      </c>
      <c r="T72" s="20">
        <f>SUM(S72:$S$127)</f>
        <v>61260156671.993469</v>
      </c>
      <c r="U72" s="6">
        <f t="shared" si="23"/>
        <v>20.381186193556566</v>
      </c>
    </row>
    <row r="73" spans="1:21">
      <c r="A73" s="21">
        <v>59</v>
      </c>
      <c r="B73" s="17">
        <f>Absterbeordnung!C67</f>
        <v>95368.049286924987</v>
      </c>
      <c r="C73" s="18">
        <f t="shared" si="16"/>
        <v>0.3108779117882518</v>
      </c>
      <c r="D73" s="17">
        <f t="shared" si="17"/>
        <v>29647.820013638317</v>
      </c>
      <c r="E73" s="17">
        <f>SUM(D73:$D$136)</f>
        <v>606310.62048672431</v>
      </c>
      <c r="F73" s="19">
        <f t="shared" si="18"/>
        <v>20.450428402756589</v>
      </c>
      <c r="G73" s="5"/>
      <c r="H73" s="17">
        <f>Absterbeordnung!C67</f>
        <v>95368.049286924987</v>
      </c>
      <c r="I73" s="18">
        <f t="shared" si="19"/>
        <v>0.3108779117882518</v>
      </c>
      <c r="J73" s="17">
        <f t="shared" si="20"/>
        <v>29647.820013638317</v>
      </c>
      <c r="K73" s="17">
        <f>SUM($J73:J$136)</f>
        <v>606310.62048672431</v>
      </c>
      <c r="L73" s="19">
        <f t="shared" si="21"/>
        <v>20.450428402756589</v>
      </c>
      <c r="N73" s="6">
        <v>59</v>
      </c>
      <c r="O73" s="6">
        <f t="shared" si="12"/>
        <v>78</v>
      </c>
      <c r="P73" s="20">
        <f t="shared" si="13"/>
        <v>95368.049286924987</v>
      </c>
      <c r="Q73" s="20">
        <f t="shared" si="14"/>
        <v>95368.049286924987</v>
      </c>
      <c r="R73" s="5">
        <f t="shared" si="15"/>
        <v>98915.475655144095</v>
      </c>
      <c r="S73" s="5">
        <f t="shared" si="22"/>
        <v>2932628218.7871346</v>
      </c>
      <c r="T73" s="20">
        <f>SUM(S73:$S$127)</f>
        <v>58254435803.236549</v>
      </c>
      <c r="U73" s="6">
        <f t="shared" si="23"/>
        <v>19.864241716711437</v>
      </c>
    </row>
    <row r="74" spans="1:21">
      <c r="A74" s="21">
        <v>60</v>
      </c>
      <c r="B74" s="17">
        <f>Absterbeordnung!C68</f>
        <v>94928.018881029784</v>
      </c>
      <c r="C74" s="18">
        <f t="shared" si="16"/>
        <v>0.30478226645907031</v>
      </c>
      <c r="D74" s="17">
        <f t="shared" si="17"/>
        <v>28932.376745029676</v>
      </c>
      <c r="E74" s="17">
        <f>SUM(D74:$D$136)</f>
        <v>576662.80047308619</v>
      </c>
      <c r="F74" s="19">
        <f t="shared" si="18"/>
        <v>19.931400919979783</v>
      </c>
      <c r="G74" s="5"/>
      <c r="H74" s="17">
        <f>Absterbeordnung!C68</f>
        <v>94928.018881029784</v>
      </c>
      <c r="I74" s="18">
        <f t="shared" si="19"/>
        <v>0.30478226645907031</v>
      </c>
      <c r="J74" s="17">
        <f t="shared" si="20"/>
        <v>28932.376745029676</v>
      </c>
      <c r="K74" s="17">
        <f>SUM($J74:J$136)</f>
        <v>576662.80047308619</v>
      </c>
      <c r="L74" s="19">
        <f t="shared" si="21"/>
        <v>19.931400919979783</v>
      </c>
      <c r="N74" s="6">
        <v>60</v>
      </c>
      <c r="O74" s="6">
        <f t="shared" si="12"/>
        <v>79</v>
      </c>
      <c r="P74" s="20">
        <f t="shared" si="13"/>
        <v>94928.018881029784</v>
      </c>
      <c r="Q74" s="20">
        <f t="shared" si="14"/>
        <v>94928.018881029784</v>
      </c>
      <c r="R74" s="5">
        <f t="shared" si="15"/>
        <v>98850.578587490396</v>
      </c>
      <c r="S74" s="5">
        <f t="shared" si="22"/>
        <v>2859982181.1574354</v>
      </c>
      <c r="T74" s="20">
        <f>SUM(S74:$S$127)</f>
        <v>55321807584.449417</v>
      </c>
      <c r="U74" s="6">
        <f t="shared" si="23"/>
        <v>19.343409881686981</v>
      </c>
    </row>
    <row r="75" spans="1:21">
      <c r="A75" s="21">
        <v>61</v>
      </c>
      <c r="B75" s="17">
        <f>Absterbeordnung!C69</f>
        <v>94440.545758007545</v>
      </c>
      <c r="C75" s="18">
        <f t="shared" si="16"/>
        <v>0.29880614358732388</v>
      </c>
      <c r="D75" s="17">
        <f t="shared" si="17"/>
        <v>28219.415276232434</v>
      </c>
      <c r="E75" s="17">
        <f>SUM(D75:$D$136)</f>
        <v>547730.42372805648</v>
      </c>
      <c r="F75" s="19">
        <f t="shared" si="18"/>
        <v>19.409701383478978</v>
      </c>
      <c r="G75" s="5"/>
      <c r="H75" s="17">
        <f>Absterbeordnung!C69</f>
        <v>94440.545758007545</v>
      </c>
      <c r="I75" s="18">
        <f t="shared" si="19"/>
        <v>0.29880614358732388</v>
      </c>
      <c r="J75" s="17">
        <f t="shared" si="20"/>
        <v>28219.415276232434</v>
      </c>
      <c r="K75" s="17">
        <f>SUM($J75:J$136)</f>
        <v>547730.42372805648</v>
      </c>
      <c r="L75" s="19">
        <f t="shared" si="21"/>
        <v>19.409701383478978</v>
      </c>
      <c r="N75" s="6">
        <v>61</v>
      </c>
      <c r="O75" s="6">
        <f t="shared" si="12"/>
        <v>80</v>
      </c>
      <c r="P75" s="20">
        <f t="shared" si="13"/>
        <v>94440.545758007545</v>
      </c>
      <c r="Q75" s="20">
        <f t="shared" si="14"/>
        <v>94440.545758007545</v>
      </c>
      <c r="R75" s="5">
        <f t="shared" si="15"/>
        <v>98776.87550175561</v>
      </c>
      <c r="S75" s="5">
        <f t="shared" si="22"/>
        <v>2787425669.4727511</v>
      </c>
      <c r="T75" s="20">
        <f>SUM(S75:$S$127)</f>
        <v>52461825403.291977</v>
      </c>
      <c r="U75" s="6">
        <f t="shared" si="23"/>
        <v>18.82088766629435</v>
      </c>
    </row>
    <row r="76" spans="1:21">
      <c r="A76" s="21">
        <v>62</v>
      </c>
      <c r="B76" s="17">
        <f>Absterbeordnung!C70</f>
        <v>93915.88968648114</v>
      </c>
      <c r="C76" s="18">
        <f t="shared" si="16"/>
        <v>0.29294719959541554</v>
      </c>
      <c r="D76" s="17">
        <f t="shared" si="17"/>
        <v>27512.39688116662</v>
      </c>
      <c r="E76" s="17">
        <f>SUM(D76:$D$136)</f>
        <v>519511.00845182402</v>
      </c>
      <c r="F76" s="19">
        <f t="shared" si="18"/>
        <v>18.882797114905351</v>
      </c>
      <c r="G76" s="5"/>
      <c r="H76" s="17">
        <f>Absterbeordnung!C70</f>
        <v>93915.88968648114</v>
      </c>
      <c r="I76" s="18">
        <f t="shared" si="19"/>
        <v>0.29294719959541554</v>
      </c>
      <c r="J76" s="17">
        <f t="shared" si="20"/>
        <v>27512.39688116662</v>
      </c>
      <c r="K76" s="17">
        <f>SUM($J76:J$136)</f>
        <v>519511.00845182402</v>
      </c>
      <c r="L76" s="19">
        <f t="shared" si="21"/>
        <v>18.882797114905351</v>
      </c>
      <c r="N76" s="6">
        <v>62</v>
      </c>
      <c r="O76" s="6">
        <f t="shared" si="12"/>
        <v>81</v>
      </c>
      <c r="P76" s="20">
        <f t="shared" si="13"/>
        <v>93915.88968648114</v>
      </c>
      <c r="Q76" s="20">
        <f t="shared" si="14"/>
        <v>93915.88968648114</v>
      </c>
      <c r="R76" s="5">
        <f t="shared" si="15"/>
        <v>98698.098876491043</v>
      </c>
      <c r="S76" s="5">
        <f t="shared" si="22"/>
        <v>2715421267.7066469</v>
      </c>
      <c r="T76" s="20">
        <f>SUM(S76:$S$127)</f>
        <v>49674399733.819229</v>
      </c>
      <c r="U76" s="6">
        <f t="shared" si="23"/>
        <v>18.293441361963165</v>
      </c>
    </row>
    <row r="77" spans="1:21">
      <c r="A77" s="21">
        <v>63</v>
      </c>
      <c r="B77" s="17">
        <f>Absterbeordnung!C71</f>
        <v>93341.687256992635</v>
      </c>
      <c r="C77" s="18">
        <f t="shared" si="16"/>
        <v>0.28720313685825061</v>
      </c>
      <c r="D77" s="17">
        <f t="shared" si="17"/>
        <v>26808.025379850082</v>
      </c>
      <c r="E77" s="17">
        <f>SUM(D77:$D$136)</f>
        <v>491998.61157065735</v>
      </c>
      <c r="F77" s="19">
        <f t="shared" si="18"/>
        <v>18.352661361640681</v>
      </c>
      <c r="G77" s="5"/>
      <c r="H77" s="17">
        <f>Absterbeordnung!C71</f>
        <v>93341.687256992635</v>
      </c>
      <c r="I77" s="18">
        <f t="shared" si="19"/>
        <v>0.28720313685825061</v>
      </c>
      <c r="J77" s="17">
        <f t="shared" si="20"/>
        <v>26808.025379850082</v>
      </c>
      <c r="K77" s="17">
        <f>SUM($J77:J$136)</f>
        <v>491998.61157065735</v>
      </c>
      <c r="L77" s="19">
        <f t="shared" si="21"/>
        <v>18.352661361640681</v>
      </c>
      <c r="N77" s="6">
        <v>63</v>
      </c>
      <c r="O77" s="6">
        <f t="shared" si="12"/>
        <v>82</v>
      </c>
      <c r="P77" s="20">
        <f t="shared" si="13"/>
        <v>93341.687256992635</v>
      </c>
      <c r="Q77" s="20">
        <f t="shared" si="14"/>
        <v>93341.687256992635</v>
      </c>
      <c r="R77" s="5">
        <f t="shared" si="15"/>
        <v>98609.639615138018</v>
      </c>
      <c r="S77" s="5">
        <f t="shared" si="22"/>
        <v>2643529721.5004902</v>
      </c>
      <c r="T77" s="20">
        <f>SUM(S77:$S$127)</f>
        <v>46958978466.112572</v>
      </c>
      <c r="U77" s="6">
        <f t="shared" si="23"/>
        <v>17.763741441673012</v>
      </c>
    </row>
    <row r="78" spans="1:21">
      <c r="A78" s="21">
        <v>64</v>
      </c>
      <c r="B78" s="17">
        <f>Absterbeordnung!C72</f>
        <v>92706.949573843231</v>
      </c>
      <c r="C78" s="18">
        <f t="shared" si="16"/>
        <v>0.28157170280220639</v>
      </c>
      <c r="D78" s="17">
        <f t="shared" si="17"/>
        <v>26103.653653105321</v>
      </c>
      <c r="E78" s="17">
        <f>SUM(D78:$D$136)</f>
        <v>465190.58619080723</v>
      </c>
      <c r="F78" s="19">
        <f t="shared" si="18"/>
        <v>17.820899417866265</v>
      </c>
      <c r="G78" s="5"/>
      <c r="H78" s="17">
        <f>Absterbeordnung!C72</f>
        <v>92706.949573843231</v>
      </c>
      <c r="I78" s="18">
        <f t="shared" si="19"/>
        <v>0.28157170280220639</v>
      </c>
      <c r="J78" s="17">
        <f t="shared" si="20"/>
        <v>26103.653653105321</v>
      </c>
      <c r="K78" s="17">
        <f>SUM($J78:J$136)</f>
        <v>465190.58619080723</v>
      </c>
      <c r="L78" s="19">
        <f t="shared" si="21"/>
        <v>17.820899417866265</v>
      </c>
      <c r="N78" s="6">
        <v>64</v>
      </c>
      <c r="O78" s="6">
        <f t="shared" ref="O78:O109" si="24">N78+$B$3</f>
        <v>83</v>
      </c>
      <c r="P78" s="20">
        <f t="shared" ref="P78:P109" si="25">B78</f>
        <v>92706.949573843231</v>
      </c>
      <c r="Q78" s="20">
        <f t="shared" ref="Q78:Q109" si="26">B78</f>
        <v>92706.949573843231</v>
      </c>
      <c r="R78" s="5">
        <f t="shared" ref="R78:R109" si="27">LOOKUP(N78,$O$14:$O$136,$Q$14:$Q$136)</f>
        <v>98513.252075853874</v>
      </c>
      <c r="S78" s="5">
        <f t="shared" si="22"/>
        <v>2571555812.4291487</v>
      </c>
      <c r="T78" s="20">
        <f>SUM(S78:$S$127)</f>
        <v>44315448744.612083</v>
      </c>
      <c r="U78" s="6">
        <f t="shared" si="23"/>
        <v>17.232932892384213</v>
      </c>
    </row>
    <row r="79" spans="1:21">
      <c r="A79" s="21">
        <v>65</v>
      </c>
      <c r="B79" s="17">
        <f>Absterbeordnung!C73</f>
        <v>92025.626489952992</v>
      </c>
      <c r="C79" s="18">
        <f t="shared" ref="C79:C110" si="28">1/(((1+($B$5/100))^A79))</f>
        <v>0.27605068902177099</v>
      </c>
      <c r="D79" s="17">
        <f t="shared" ref="D79:D110" si="29">B79*C79</f>
        <v>25403.737600211665</v>
      </c>
      <c r="E79" s="17">
        <f>SUM(D79:$D$136)</f>
        <v>439086.93253770197</v>
      </c>
      <c r="F79" s="19">
        <f t="shared" ref="F79:F110" si="30">E79/D79</f>
        <v>17.284343723265486</v>
      </c>
      <c r="G79" s="5"/>
      <c r="H79" s="17">
        <f>Absterbeordnung!C73</f>
        <v>92025.626489952992</v>
      </c>
      <c r="I79" s="18">
        <f t="shared" ref="I79:I110" si="31">1/(((1+($B$5/100))^A79))</f>
        <v>0.27605068902177099</v>
      </c>
      <c r="J79" s="17">
        <f t="shared" ref="J79:J110" si="32">H79*I79</f>
        <v>25403.737600211665</v>
      </c>
      <c r="K79" s="17">
        <f>SUM($J79:J$136)</f>
        <v>439086.93253770197</v>
      </c>
      <c r="L79" s="19">
        <f t="shared" ref="L79:L110" si="33">K79/J79</f>
        <v>17.284343723265486</v>
      </c>
      <c r="N79" s="6">
        <v>65</v>
      </c>
      <c r="O79" s="6">
        <f t="shared" si="24"/>
        <v>84</v>
      </c>
      <c r="P79" s="20">
        <f t="shared" si="25"/>
        <v>92025.626489952992</v>
      </c>
      <c r="Q79" s="20">
        <f t="shared" si="26"/>
        <v>92025.626489952992</v>
      </c>
      <c r="R79" s="5">
        <f t="shared" si="27"/>
        <v>98409.491165803207</v>
      </c>
      <c r="S79" s="5">
        <f t="shared" ref="S79:S110" si="34">P79*R79*I79</f>
        <v>2499968890.9464126</v>
      </c>
      <c r="T79" s="20">
        <f>SUM(S79:$S$136)</f>
        <v>41743892932.182938</v>
      </c>
      <c r="U79" s="6">
        <f t="shared" ref="U79:U110" si="35">T79/S79</f>
        <v>16.697764953539068</v>
      </c>
    </row>
    <row r="80" spans="1:21">
      <c r="A80" s="21">
        <v>66</v>
      </c>
      <c r="B80" s="17">
        <f>Absterbeordnung!C74</f>
        <v>91277.239246908895</v>
      </c>
      <c r="C80" s="18">
        <f t="shared" si="28"/>
        <v>0.27063793041350098</v>
      </c>
      <c r="D80" s="17">
        <f t="shared" si="29"/>
        <v>24703.083123641409</v>
      </c>
      <c r="E80" s="17">
        <f>SUM(D80:$D$136)</f>
        <v>413683.19493749028</v>
      </c>
      <c r="F80" s="19">
        <f t="shared" si="30"/>
        <v>16.746217177303919</v>
      </c>
      <c r="G80" s="5"/>
      <c r="H80" s="17">
        <f>Absterbeordnung!C74</f>
        <v>91277.239246908895</v>
      </c>
      <c r="I80" s="18">
        <f t="shared" si="31"/>
        <v>0.27063793041350098</v>
      </c>
      <c r="J80" s="17">
        <f t="shared" si="32"/>
        <v>24703.083123641409</v>
      </c>
      <c r="K80" s="17">
        <f>SUM($J80:J$136)</f>
        <v>413683.19493749028</v>
      </c>
      <c r="L80" s="19">
        <f t="shared" si="33"/>
        <v>16.746217177303919</v>
      </c>
      <c r="N80" s="6">
        <v>66</v>
      </c>
      <c r="O80" s="6">
        <f t="shared" si="24"/>
        <v>85</v>
      </c>
      <c r="P80" s="20">
        <f t="shared" si="25"/>
        <v>91277.239246908895</v>
      </c>
      <c r="Q80" s="20">
        <f t="shared" si="26"/>
        <v>91277.239246908895</v>
      </c>
      <c r="R80" s="5">
        <f t="shared" si="27"/>
        <v>98291.387192222232</v>
      </c>
      <c r="S80" s="5">
        <f t="shared" si="34"/>
        <v>2428100308.1474886</v>
      </c>
      <c r="T80" s="20">
        <f>SUM(S80:$S$136)</f>
        <v>39243924041.236519</v>
      </c>
      <c r="U80" s="6">
        <f t="shared" si="35"/>
        <v>16.162398196463943</v>
      </c>
    </row>
    <row r="81" spans="1:21">
      <c r="A81" s="21">
        <v>67</v>
      </c>
      <c r="B81" s="17">
        <f>Absterbeordnung!C75</f>
        <v>90471.21576792984</v>
      </c>
      <c r="C81" s="18">
        <f t="shared" si="28"/>
        <v>0.26533130432696173</v>
      </c>
      <c r="D81" s="17">
        <f t="shared" si="29"/>
        <v>24004.845683750809</v>
      </c>
      <c r="E81" s="17">
        <f>SUM(D81:$D$136)</f>
        <v>388980.11181384884</v>
      </c>
      <c r="F81" s="19">
        <f t="shared" si="30"/>
        <v>16.204232967727616</v>
      </c>
      <c r="G81" s="5"/>
      <c r="H81" s="17">
        <f>Absterbeordnung!C75</f>
        <v>90471.21576792984</v>
      </c>
      <c r="I81" s="18">
        <f t="shared" si="31"/>
        <v>0.26533130432696173</v>
      </c>
      <c r="J81" s="17">
        <f t="shared" si="32"/>
        <v>24004.845683750809</v>
      </c>
      <c r="K81" s="17">
        <f>SUM($J81:J$136)</f>
        <v>388980.11181384884</v>
      </c>
      <c r="L81" s="19">
        <f t="shared" si="33"/>
        <v>16.204232967727616</v>
      </c>
      <c r="N81" s="6">
        <v>67</v>
      </c>
      <c r="O81" s="6">
        <f t="shared" si="24"/>
        <v>86</v>
      </c>
      <c r="P81" s="20">
        <f t="shared" si="25"/>
        <v>90471.21576792984</v>
      </c>
      <c r="Q81" s="20">
        <f t="shared" si="26"/>
        <v>90471.21576792984</v>
      </c>
      <c r="R81" s="5">
        <f t="shared" si="27"/>
        <v>98164.586308342099</v>
      </c>
      <c r="S81" s="5">
        <f t="shared" si="34"/>
        <v>2356425745.9409895</v>
      </c>
      <c r="T81" s="20">
        <f>SUM(S81:$S$136)</f>
        <v>36815823733.08902</v>
      </c>
      <c r="U81" s="6">
        <f t="shared" si="35"/>
        <v>15.623587459314313</v>
      </c>
    </row>
    <row r="82" spans="1:21">
      <c r="A82" s="21">
        <v>68</v>
      </c>
      <c r="B82" s="17">
        <f>Absterbeordnung!C76</f>
        <v>89604.938520994605</v>
      </c>
      <c r="C82" s="18">
        <f t="shared" si="28"/>
        <v>0.26012872973231543</v>
      </c>
      <c r="D82" s="17">
        <f t="shared" si="29"/>
        <v>23308.818835208545</v>
      </c>
      <c r="E82" s="17">
        <f>SUM(D82:$D$136)</f>
        <v>364975.26613009803</v>
      </c>
      <c r="F82" s="19">
        <f t="shared" si="30"/>
        <v>15.658248009495612</v>
      </c>
      <c r="G82" s="5"/>
      <c r="H82" s="17">
        <f>Absterbeordnung!C76</f>
        <v>89604.938520994605</v>
      </c>
      <c r="I82" s="18">
        <f t="shared" si="31"/>
        <v>0.26012872973231543</v>
      </c>
      <c r="J82" s="17">
        <f t="shared" si="32"/>
        <v>23308.818835208545</v>
      </c>
      <c r="K82" s="17">
        <f>SUM($J82:J$136)</f>
        <v>364975.26613009803</v>
      </c>
      <c r="L82" s="19">
        <f t="shared" si="33"/>
        <v>15.658248009495612</v>
      </c>
      <c r="N82" s="6">
        <v>68</v>
      </c>
      <c r="O82" s="6">
        <f t="shared" si="24"/>
        <v>87</v>
      </c>
      <c r="P82" s="20">
        <f t="shared" si="25"/>
        <v>89604.938520994605</v>
      </c>
      <c r="Q82" s="20">
        <f t="shared" si="26"/>
        <v>89604.938520994605</v>
      </c>
      <c r="R82" s="5">
        <f t="shared" si="27"/>
        <v>98015.808832051465</v>
      </c>
      <c r="S82" s="5">
        <f t="shared" si="34"/>
        <v>2284632731.052721</v>
      </c>
      <c r="T82" s="20">
        <f>SUM(S82:$S$136)</f>
        <v>34459397987.148026</v>
      </c>
      <c r="U82" s="6">
        <f t="shared" si="35"/>
        <v>15.083123654308194</v>
      </c>
    </row>
    <row r="83" spans="1:21">
      <c r="A83" s="21">
        <v>69</v>
      </c>
      <c r="B83" s="17">
        <f>Absterbeordnung!C77</f>
        <v>88676.886631434172</v>
      </c>
      <c r="C83" s="18">
        <f t="shared" si="28"/>
        <v>0.25502816640423082</v>
      </c>
      <c r="D83" s="17">
        <f t="shared" si="29"/>
        <v>22615.103800050507</v>
      </c>
      <c r="E83" s="17">
        <f>SUM(D83:$D$136)</f>
        <v>341666.44729488948</v>
      </c>
      <c r="F83" s="19">
        <f t="shared" si="30"/>
        <v>15.107887645164221</v>
      </c>
      <c r="G83" s="5"/>
      <c r="H83" s="17">
        <f>Absterbeordnung!C77</f>
        <v>88676.886631434172</v>
      </c>
      <c r="I83" s="18">
        <f t="shared" si="31"/>
        <v>0.25502816640423082</v>
      </c>
      <c r="J83" s="17">
        <f t="shared" si="32"/>
        <v>22615.103800050507</v>
      </c>
      <c r="K83" s="17">
        <f>SUM($J83:J$136)</f>
        <v>341666.44729488948</v>
      </c>
      <c r="L83" s="19">
        <f t="shared" si="33"/>
        <v>15.107887645164221</v>
      </c>
      <c r="N83" s="6">
        <v>69</v>
      </c>
      <c r="O83" s="6">
        <f t="shared" si="24"/>
        <v>88</v>
      </c>
      <c r="P83" s="20">
        <f t="shared" si="25"/>
        <v>88676.886631434172</v>
      </c>
      <c r="Q83" s="20">
        <f t="shared" si="26"/>
        <v>88676.886631434172</v>
      </c>
      <c r="R83" s="5">
        <f t="shared" si="27"/>
        <v>97848.776299704812</v>
      </c>
      <c r="S83" s="5">
        <f t="shared" si="34"/>
        <v>2212860232.7257462</v>
      </c>
      <c r="T83" s="20">
        <f>SUM(S83:$S$136)</f>
        <v>32174765256.095303</v>
      </c>
      <c r="U83" s="6">
        <f t="shared" si="35"/>
        <v>14.539899438864797</v>
      </c>
    </row>
    <row r="84" spans="1:21">
      <c r="A84" s="21">
        <v>70</v>
      </c>
      <c r="B84" s="17">
        <f>Absterbeordnung!C78</f>
        <v>87650.543245801629</v>
      </c>
      <c r="C84" s="18">
        <f t="shared" si="28"/>
        <v>0.25002761412179492</v>
      </c>
      <c r="D84" s="17">
        <f t="shared" si="29"/>
        <v>21915.056204226988</v>
      </c>
      <c r="E84" s="17">
        <f>SUM(D84:$D$136)</f>
        <v>319051.34349483898</v>
      </c>
      <c r="F84" s="19">
        <f t="shared" si="30"/>
        <v>14.558545527859525</v>
      </c>
      <c r="G84" s="5"/>
      <c r="H84" s="17">
        <f>Absterbeordnung!C78</f>
        <v>87650.543245801629</v>
      </c>
      <c r="I84" s="18">
        <f t="shared" si="31"/>
        <v>0.25002761412179492</v>
      </c>
      <c r="J84" s="17">
        <f t="shared" si="32"/>
        <v>21915.056204226988</v>
      </c>
      <c r="K84" s="17">
        <f>SUM($J84:J$136)</f>
        <v>319051.34349483898</v>
      </c>
      <c r="L84" s="19">
        <f t="shared" si="33"/>
        <v>14.558545527859525</v>
      </c>
      <c r="N84" s="6">
        <v>70</v>
      </c>
      <c r="O84" s="6">
        <f t="shared" si="24"/>
        <v>89</v>
      </c>
      <c r="P84" s="20">
        <f t="shared" si="25"/>
        <v>87650.543245801629</v>
      </c>
      <c r="Q84" s="20">
        <f t="shared" si="26"/>
        <v>87650.543245801629</v>
      </c>
      <c r="R84" s="5">
        <f t="shared" si="27"/>
        <v>97667.51646808417</v>
      </c>
      <c r="S84" s="5">
        <f t="shared" si="34"/>
        <v>2140389112.7253294</v>
      </c>
      <c r="T84" s="20">
        <f>SUM(S84:$S$136)</f>
        <v>29961905023.369556</v>
      </c>
      <c r="U84" s="6">
        <f t="shared" si="35"/>
        <v>13.998344901511603</v>
      </c>
    </row>
    <row r="85" spans="1:21">
      <c r="A85" s="21">
        <v>71</v>
      </c>
      <c r="B85" s="17">
        <f>Absterbeordnung!C79</f>
        <v>86535.906999062601</v>
      </c>
      <c r="C85" s="18">
        <f t="shared" si="28"/>
        <v>0.24512511188411268</v>
      </c>
      <c r="D85" s="17">
        <f t="shared" si="29"/>
        <v>21212.12388513839</v>
      </c>
      <c r="E85" s="17">
        <f>SUM(D85:$D$136)</f>
        <v>297136.287290612</v>
      </c>
      <c r="F85" s="19">
        <f t="shared" si="30"/>
        <v>14.007851778519512</v>
      </c>
      <c r="G85" s="5"/>
      <c r="H85" s="17">
        <f>Absterbeordnung!C79</f>
        <v>86535.906999062601</v>
      </c>
      <c r="I85" s="18">
        <f t="shared" si="31"/>
        <v>0.24512511188411268</v>
      </c>
      <c r="J85" s="17">
        <f t="shared" si="32"/>
        <v>21212.12388513839</v>
      </c>
      <c r="K85" s="17">
        <f>SUM($J85:J$136)</f>
        <v>297136.287290612</v>
      </c>
      <c r="L85" s="19">
        <f t="shared" si="33"/>
        <v>14.007851778519512</v>
      </c>
      <c r="N85" s="6">
        <v>71</v>
      </c>
      <c r="O85" s="6">
        <f t="shared" si="24"/>
        <v>90</v>
      </c>
      <c r="P85" s="20">
        <f t="shared" si="25"/>
        <v>86535.906999062601</v>
      </c>
      <c r="Q85" s="20">
        <f t="shared" si="26"/>
        <v>86535.906999062601</v>
      </c>
      <c r="R85" s="5">
        <f t="shared" si="27"/>
        <v>97468.661065919703</v>
      </c>
      <c r="S85" s="5">
        <f t="shared" si="34"/>
        <v>2067517313.4488537</v>
      </c>
      <c r="T85" s="20">
        <f>SUM(S85:$S$136)</f>
        <v>27821515910.644222</v>
      </c>
      <c r="U85" s="6">
        <f t="shared" si="35"/>
        <v>13.456485094306066</v>
      </c>
    </row>
    <row r="86" spans="1:21">
      <c r="A86" s="21">
        <v>72</v>
      </c>
      <c r="B86" s="17">
        <f>Absterbeordnung!C80</f>
        <v>85330.844702397619</v>
      </c>
      <c r="C86" s="18">
        <f t="shared" si="28"/>
        <v>0.24031873714128693</v>
      </c>
      <c r="D86" s="17">
        <f t="shared" si="29"/>
        <v>20506.60083807947</v>
      </c>
      <c r="E86" s="17">
        <f>SUM(D86:$D$136)</f>
        <v>275924.16340547369</v>
      </c>
      <c r="F86" s="19">
        <f t="shared" si="30"/>
        <v>13.455382761100994</v>
      </c>
      <c r="G86" s="5"/>
      <c r="H86" s="17">
        <f>Absterbeordnung!C80</f>
        <v>85330.844702397619</v>
      </c>
      <c r="I86" s="18">
        <f t="shared" si="31"/>
        <v>0.24031873714128693</v>
      </c>
      <c r="J86" s="17">
        <f t="shared" si="32"/>
        <v>20506.60083807947</v>
      </c>
      <c r="K86" s="17">
        <f>SUM($J86:J$136)</f>
        <v>275924.16340547369</v>
      </c>
      <c r="L86" s="19">
        <f t="shared" si="33"/>
        <v>13.455382761100994</v>
      </c>
      <c r="N86" s="6">
        <v>72</v>
      </c>
      <c r="O86" s="6">
        <f t="shared" si="24"/>
        <v>91</v>
      </c>
      <c r="P86" s="20">
        <f t="shared" si="25"/>
        <v>85330.844702397619</v>
      </c>
      <c r="Q86" s="20">
        <f t="shared" si="26"/>
        <v>85330.844702397619</v>
      </c>
      <c r="R86" s="5">
        <f t="shared" si="27"/>
        <v>97254.477913835843</v>
      </c>
      <c r="S86" s="5">
        <f t="shared" si="34"/>
        <v>1994358758.2948475</v>
      </c>
      <c r="T86" s="20">
        <f>SUM(S86:$S$136)</f>
        <v>25753998597.19537</v>
      </c>
      <c r="U86" s="6">
        <f t="shared" si="35"/>
        <v>12.913423169267061</v>
      </c>
    </row>
    <row r="87" spans="1:21">
      <c r="A87" s="21">
        <v>73</v>
      </c>
      <c r="B87" s="17">
        <f>Absterbeordnung!C81</f>
        <v>84012.006033147656</v>
      </c>
      <c r="C87" s="18">
        <f t="shared" si="28"/>
        <v>0.2356066050404774</v>
      </c>
      <c r="D87" s="17">
        <f t="shared" si="29"/>
        <v>19793.783524110026</v>
      </c>
      <c r="E87" s="17">
        <f>SUM(D87:$D$136)</f>
        <v>255417.5625673942</v>
      </c>
      <c r="F87" s="19">
        <f t="shared" si="30"/>
        <v>12.903928258904124</v>
      </c>
      <c r="G87" s="5"/>
      <c r="H87" s="17">
        <f>Absterbeordnung!C81</f>
        <v>84012.006033147656</v>
      </c>
      <c r="I87" s="18">
        <f t="shared" si="31"/>
        <v>0.2356066050404774</v>
      </c>
      <c r="J87" s="17">
        <f t="shared" si="32"/>
        <v>19793.783524110026</v>
      </c>
      <c r="K87" s="17">
        <f>SUM($J87:J$136)</f>
        <v>255417.5625673942</v>
      </c>
      <c r="L87" s="19">
        <f t="shared" si="33"/>
        <v>12.903928258904124</v>
      </c>
      <c r="N87" s="6">
        <v>73</v>
      </c>
      <c r="O87" s="6">
        <f t="shared" si="24"/>
        <v>92</v>
      </c>
      <c r="P87" s="20">
        <f t="shared" si="25"/>
        <v>84012.006033147656</v>
      </c>
      <c r="Q87" s="20">
        <f t="shared" si="26"/>
        <v>84012.006033147656</v>
      </c>
      <c r="R87" s="5">
        <f t="shared" si="27"/>
        <v>97011.869939729178</v>
      </c>
      <c r="S87" s="5">
        <f t="shared" si="34"/>
        <v>1920231952.8561161</v>
      </c>
      <c r="T87" s="20">
        <f>SUM(S87:$S$136)</f>
        <v>23759639838.900524</v>
      </c>
      <c r="U87" s="6">
        <f t="shared" si="35"/>
        <v>12.373317610698486</v>
      </c>
    </row>
    <row r="88" spans="1:21">
      <c r="A88" s="21">
        <v>74</v>
      </c>
      <c r="B88" s="17">
        <f>Absterbeordnung!C82</f>
        <v>82609.331504511865</v>
      </c>
      <c r="C88" s="18">
        <f t="shared" si="28"/>
        <v>0.23098686768674251</v>
      </c>
      <c r="D88" s="17">
        <f t="shared" si="29"/>
        <v>19081.670725922933</v>
      </c>
      <c r="E88" s="17">
        <f>SUM(D88:$D$136)</f>
        <v>235623.77904328416</v>
      </c>
      <c r="F88" s="19">
        <f t="shared" si="30"/>
        <v>12.348173408274112</v>
      </c>
      <c r="G88" s="5"/>
      <c r="H88" s="17">
        <f>Absterbeordnung!C82</f>
        <v>82609.331504511865</v>
      </c>
      <c r="I88" s="18">
        <f t="shared" si="31"/>
        <v>0.23098686768674251</v>
      </c>
      <c r="J88" s="17">
        <f t="shared" si="32"/>
        <v>19081.670725922933</v>
      </c>
      <c r="K88" s="17">
        <f>SUM($J88:J$136)</f>
        <v>235623.77904328416</v>
      </c>
      <c r="L88" s="19">
        <f t="shared" si="33"/>
        <v>12.348173408274112</v>
      </c>
      <c r="N88" s="6">
        <v>74</v>
      </c>
      <c r="O88" s="6">
        <f t="shared" si="24"/>
        <v>93</v>
      </c>
      <c r="P88" s="20">
        <f t="shared" si="25"/>
        <v>82609.331504511865</v>
      </c>
      <c r="Q88" s="20">
        <f t="shared" si="26"/>
        <v>82609.331504511865</v>
      </c>
      <c r="R88" s="5">
        <f t="shared" si="27"/>
        <v>96744.603659809582</v>
      </c>
      <c r="S88" s="5">
        <f t="shared" si="34"/>
        <v>1846048671.5464048</v>
      </c>
      <c r="T88" s="20">
        <f>SUM(S88:$S$136)</f>
        <v>21839407886.044407</v>
      </c>
      <c r="U88" s="6">
        <f t="shared" si="35"/>
        <v>11.830353241851361</v>
      </c>
    </row>
    <row r="89" spans="1:21">
      <c r="A89" s="21">
        <v>75</v>
      </c>
      <c r="B89" s="17">
        <f>Absterbeordnung!C83</f>
        <v>81070.781590046361</v>
      </c>
      <c r="C89" s="18">
        <f t="shared" si="28"/>
        <v>0.22645771341837509</v>
      </c>
      <c r="D89" s="17">
        <f t="shared" si="29"/>
        <v>18359.103823922396</v>
      </c>
      <c r="E89" s="17">
        <f>SUM(D89:$D$136)</f>
        <v>216542.10831736118</v>
      </c>
      <c r="F89" s="19">
        <f t="shared" si="30"/>
        <v>11.794808199472193</v>
      </c>
      <c r="G89" s="5"/>
      <c r="H89" s="17">
        <f>Absterbeordnung!C83</f>
        <v>81070.781590046361</v>
      </c>
      <c r="I89" s="18">
        <f t="shared" si="31"/>
        <v>0.22645771341837509</v>
      </c>
      <c r="J89" s="17">
        <f t="shared" si="32"/>
        <v>18359.103823922396</v>
      </c>
      <c r="K89" s="17">
        <f>SUM($J89:J$136)</f>
        <v>216542.10831736118</v>
      </c>
      <c r="L89" s="19">
        <f t="shared" si="33"/>
        <v>11.794808199472193</v>
      </c>
      <c r="N89" s="6">
        <v>75</v>
      </c>
      <c r="O89" s="6">
        <f t="shared" si="24"/>
        <v>94</v>
      </c>
      <c r="P89" s="20">
        <f t="shared" si="25"/>
        <v>81070.781590046361</v>
      </c>
      <c r="Q89" s="20">
        <f t="shared" si="26"/>
        <v>81070.781590046361</v>
      </c>
      <c r="R89" s="5">
        <f t="shared" si="27"/>
        <v>96448.962421148433</v>
      </c>
      <c r="S89" s="5">
        <f t="shared" si="34"/>
        <v>1770716514.799454</v>
      </c>
      <c r="T89" s="20">
        <f>SUM(S89:$S$136)</f>
        <v>19993359214.498009</v>
      </c>
      <c r="U89" s="6">
        <f t="shared" si="35"/>
        <v>11.291112409804567</v>
      </c>
    </row>
    <row r="90" spans="1:21">
      <c r="A90" s="21">
        <v>76</v>
      </c>
      <c r="B90" s="17">
        <f>Absterbeordnung!C84</f>
        <v>79427.676402329977</v>
      </c>
      <c r="C90" s="18">
        <f t="shared" si="28"/>
        <v>0.22201736609644609</v>
      </c>
      <c r="D90" s="17">
        <f t="shared" si="29"/>
        <v>17634.323510006147</v>
      </c>
      <c r="E90" s="17">
        <f>SUM(D90:$D$136)</f>
        <v>198183.00449343884</v>
      </c>
      <c r="F90" s="19">
        <f t="shared" si="30"/>
        <v>11.238480703894593</v>
      </c>
      <c r="G90" s="5"/>
      <c r="H90" s="17">
        <f>Absterbeordnung!C84</f>
        <v>79427.676402329977</v>
      </c>
      <c r="I90" s="18">
        <f t="shared" si="31"/>
        <v>0.22201736609644609</v>
      </c>
      <c r="J90" s="17">
        <f t="shared" si="32"/>
        <v>17634.323510006147</v>
      </c>
      <c r="K90" s="17">
        <f>SUM($J90:J$136)</f>
        <v>198183.00449343884</v>
      </c>
      <c r="L90" s="19">
        <f t="shared" si="33"/>
        <v>11.238480703894593</v>
      </c>
      <c r="N90" s="6">
        <v>76</v>
      </c>
      <c r="O90" s="6">
        <f t="shared" si="24"/>
        <v>95</v>
      </c>
      <c r="P90" s="20">
        <f t="shared" si="25"/>
        <v>79427.676402329977</v>
      </c>
      <c r="Q90" s="20">
        <f t="shared" si="26"/>
        <v>79427.676402329977</v>
      </c>
      <c r="R90" s="5">
        <f t="shared" si="27"/>
        <v>96125.038661279701</v>
      </c>
      <c r="S90" s="5">
        <f t="shared" si="34"/>
        <v>1695100029.1648543</v>
      </c>
      <c r="T90" s="20">
        <f>SUM(S90:$S$136)</f>
        <v>18222642699.698559</v>
      </c>
      <c r="U90" s="6">
        <f t="shared" si="35"/>
        <v>10.750187237431959</v>
      </c>
    </row>
    <row r="91" spans="1:21">
      <c r="A91" s="21">
        <v>77</v>
      </c>
      <c r="B91" s="17">
        <f>Absterbeordnung!C85</f>
        <v>77642.171384652451</v>
      </c>
      <c r="C91" s="18">
        <f t="shared" si="28"/>
        <v>0.2176640844082805</v>
      </c>
      <c r="D91" s="17">
        <f t="shared" si="29"/>
        <v>16899.91214591117</v>
      </c>
      <c r="E91" s="17">
        <f>SUM(D91:$D$136)</f>
        <v>180548.68098343266</v>
      </c>
      <c r="F91" s="19">
        <f t="shared" si="30"/>
        <v>10.683409441694364</v>
      </c>
      <c r="G91" s="5"/>
      <c r="H91" s="17">
        <f>Absterbeordnung!C85</f>
        <v>77642.171384652451</v>
      </c>
      <c r="I91" s="18">
        <f t="shared" si="31"/>
        <v>0.2176640844082805</v>
      </c>
      <c r="J91" s="17">
        <f t="shared" si="32"/>
        <v>16899.91214591117</v>
      </c>
      <c r="K91" s="17">
        <f>SUM($J91:J$136)</f>
        <v>180548.68098343266</v>
      </c>
      <c r="L91" s="19">
        <f t="shared" si="33"/>
        <v>10.683409441694364</v>
      </c>
      <c r="N91" s="6">
        <v>77</v>
      </c>
      <c r="O91" s="6">
        <f t="shared" si="24"/>
        <v>96</v>
      </c>
      <c r="P91" s="20">
        <f t="shared" si="25"/>
        <v>77642.171384652451</v>
      </c>
      <c r="Q91" s="20">
        <f t="shared" si="26"/>
        <v>77642.171384652451</v>
      </c>
      <c r="R91" s="5">
        <f t="shared" si="27"/>
        <v>95767.841781309369</v>
      </c>
      <c r="S91" s="5">
        <f t="shared" si="34"/>
        <v>1618468112.5076497</v>
      </c>
      <c r="T91" s="20">
        <f>SUM(S91:$S$136)</f>
        <v>16527542670.533709</v>
      </c>
      <c r="U91" s="6">
        <f t="shared" si="35"/>
        <v>10.211843250297951</v>
      </c>
    </row>
    <row r="92" spans="1:21">
      <c r="A92" s="21">
        <v>78</v>
      </c>
      <c r="B92" s="17">
        <f>Absterbeordnung!C86</f>
        <v>75697.186992640185</v>
      </c>
      <c r="C92" s="18">
        <f t="shared" si="28"/>
        <v>0.21339616118458871</v>
      </c>
      <c r="D92" s="17">
        <f t="shared" si="29"/>
        <v>16153.489116701396</v>
      </c>
      <c r="E92" s="17">
        <f>SUM(D92:$D$136)</f>
        <v>163648.76883752146</v>
      </c>
      <c r="F92" s="19">
        <f t="shared" si="30"/>
        <v>10.130861986239365</v>
      </c>
      <c r="G92" s="5"/>
      <c r="H92" s="17">
        <f>Absterbeordnung!C86</f>
        <v>75697.186992640185</v>
      </c>
      <c r="I92" s="18">
        <f t="shared" si="31"/>
        <v>0.21339616118458871</v>
      </c>
      <c r="J92" s="17">
        <f t="shared" si="32"/>
        <v>16153.489116701396</v>
      </c>
      <c r="K92" s="17">
        <f>SUM($J92:J$136)</f>
        <v>163648.76883752146</v>
      </c>
      <c r="L92" s="19">
        <f t="shared" si="33"/>
        <v>10.130861986239365</v>
      </c>
      <c r="N92" s="6">
        <v>78</v>
      </c>
      <c r="O92" s="6">
        <f t="shared" si="24"/>
        <v>97</v>
      </c>
      <c r="P92" s="20">
        <f t="shared" si="25"/>
        <v>75697.186992640185</v>
      </c>
      <c r="Q92" s="20">
        <f t="shared" si="26"/>
        <v>75697.186992640185</v>
      </c>
      <c r="R92" s="5">
        <f t="shared" si="27"/>
        <v>95368.049286924987</v>
      </c>
      <c r="S92" s="5">
        <f t="shared" si="34"/>
        <v>1540526746.2373853</v>
      </c>
      <c r="T92" s="20">
        <f>SUM(S92:$S$136)</f>
        <v>14909074558.026058</v>
      </c>
      <c r="U92" s="6">
        <f t="shared" si="35"/>
        <v>9.6779069850233324</v>
      </c>
    </row>
    <row r="93" spans="1:21">
      <c r="A93" s="21">
        <v>79</v>
      </c>
      <c r="B93" s="17">
        <f>Absterbeordnung!C87</f>
        <v>73625.537317273673</v>
      </c>
      <c r="C93" s="18">
        <f t="shared" si="28"/>
        <v>0.20921192272998898</v>
      </c>
      <c r="D93" s="17">
        <f t="shared" si="29"/>
        <v>15403.340224175379</v>
      </c>
      <c r="E93" s="17">
        <f>SUM(D93:$D$136)</f>
        <v>147495.27972082008</v>
      </c>
      <c r="F93" s="19">
        <f t="shared" si="30"/>
        <v>9.575538654228243</v>
      </c>
      <c r="G93" s="5"/>
      <c r="H93" s="17">
        <f>Absterbeordnung!C87</f>
        <v>73625.537317273673</v>
      </c>
      <c r="I93" s="18">
        <f t="shared" si="31"/>
        <v>0.20921192272998898</v>
      </c>
      <c r="J93" s="17">
        <f t="shared" si="32"/>
        <v>15403.340224175379</v>
      </c>
      <c r="K93" s="17">
        <f>SUM($J93:J$136)</f>
        <v>147495.27972082008</v>
      </c>
      <c r="L93" s="19">
        <f t="shared" si="33"/>
        <v>9.575538654228243</v>
      </c>
      <c r="N93" s="6">
        <v>79</v>
      </c>
      <c r="O93" s="6">
        <f t="shared" si="24"/>
        <v>98</v>
      </c>
      <c r="P93" s="20">
        <f t="shared" si="25"/>
        <v>73625.537317273673</v>
      </c>
      <c r="Q93" s="20">
        <f t="shared" si="26"/>
        <v>73625.537317273673</v>
      </c>
      <c r="R93" s="5">
        <f t="shared" si="27"/>
        <v>94928.018881029784</v>
      </c>
      <c r="S93" s="5">
        <f t="shared" si="34"/>
        <v>1462208571.6314461</v>
      </c>
      <c r="T93" s="20">
        <f>SUM(S93:$S$136)</f>
        <v>13368547811.788671</v>
      </c>
      <c r="U93" s="6">
        <f t="shared" si="35"/>
        <v>9.1427092352993355</v>
      </c>
    </row>
    <row r="94" spans="1:21">
      <c r="A94" s="21">
        <v>80</v>
      </c>
      <c r="B94" s="17">
        <f>Absterbeordnung!C88</f>
        <v>71327.257871362861</v>
      </c>
      <c r="C94" s="18">
        <f t="shared" si="28"/>
        <v>0.20510972816665585</v>
      </c>
      <c r="D94" s="17">
        <f t="shared" si="29"/>
        <v>14629.9144728682</v>
      </c>
      <c r="E94" s="17">
        <f>SUM(D94:$D$136)</f>
        <v>132091.93949664474</v>
      </c>
      <c r="F94" s="19">
        <f t="shared" si="30"/>
        <v>9.0288934868084745</v>
      </c>
      <c r="G94" s="5"/>
      <c r="H94" s="17">
        <f>Absterbeordnung!C88</f>
        <v>71327.257871362861</v>
      </c>
      <c r="I94" s="18">
        <f t="shared" si="31"/>
        <v>0.20510972816665585</v>
      </c>
      <c r="J94" s="17">
        <f t="shared" si="32"/>
        <v>14629.9144728682</v>
      </c>
      <c r="K94" s="17">
        <f>SUM($J94:J$136)</f>
        <v>132091.93949664474</v>
      </c>
      <c r="L94" s="19">
        <f t="shared" si="33"/>
        <v>9.0288934868084745</v>
      </c>
      <c r="N94" s="6">
        <v>80</v>
      </c>
      <c r="O94" s="6">
        <f t="shared" si="24"/>
        <v>99</v>
      </c>
      <c r="P94" s="20">
        <f t="shared" si="25"/>
        <v>71327.257871362861</v>
      </c>
      <c r="Q94" s="20">
        <f t="shared" si="26"/>
        <v>71327.257871362861</v>
      </c>
      <c r="R94" s="5">
        <f t="shared" si="27"/>
        <v>94440.545758007545</v>
      </c>
      <c r="S94" s="5">
        <f t="shared" si="34"/>
        <v>1381657107.2106459</v>
      </c>
      <c r="T94" s="20">
        <f>SUM(S94:$S$136)</f>
        <v>11906339240.157227</v>
      </c>
      <c r="U94" s="6">
        <f t="shared" si="35"/>
        <v>8.617434223021009</v>
      </c>
    </row>
    <row r="95" spans="1:21">
      <c r="A95" s="21">
        <v>81</v>
      </c>
      <c r="B95" s="17">
        <f>Absterbeordnung!C89</f>
        <v>68788.944267667728</v>
      </c>
      <c r="C95" s="18">
        <f t="shared" si="28"/>
        <v>0.20108796879083907</v>
      </c>
      <c r="D95" s="17">
        <f t="shared" si="29"/>
        <v>13832.629078051536</v>
      </c>
      <c r="E95" s="17">
        <f>SUM(D95:$D$136)</f>
        <v>117462.02502377651</v>
      </c>
      <c r="F95" s="19">
        <f t="shared" si="30"/>
        <v>8.4916630353484628</v>
      </c>
      <c r="G95" s="5"/>
      <c r="H95" s="17">
        <f>Absterbeordnung!C89</f>
        <v>68788.944267667728</v>
      </c>
      <c r="I95" s="18">
        <f t="shared" si="31"/>
        <v>0.20108796879083907</v>
      </c>
      <c r="J95" s="17">
        <f t="shared" si="32"/>
        <v>13832.629078051536</v>
      </c>
      <c r="K95" s="17">
        <f>SUM($J95:J$136)</f>
        <v>117462.02502377651</v>
      </c>
      <c r="L95" s="19">
        <f t="shared" si="33"/>
        <v>8.4916630353484628</v>
      </c>
      <c r="N95" s="6">
        <v>81</v>
      </c>
      <c r="O95" s="6">
        <f t="shared" si="24"/>
        <v>100</v>
      </c>
      <c r="P95" s="20">
        <f t="shared" si="25"/>
        <v>68788.944267667728</v>
      </c>
      <c r="Q95" s="20">
        <f t="shared" si="26"/>
        <v>68788.944267667728</v>
      </c>
      <c r="R95" s="5">
        <f t="shared" si="27"/>
        <v>93915.88968648114</v>
      </c>
      <c r="S95" s="5">
        <f t="shared" si="34"/>
        <v>1299103666.5682993</v>
      </c>
      <c r="T95" s="20">
        <f>SUM(S95:$S$136)</f>
        <v>10524682132.946581</v>
      </c>
      <c r="U95" s="6">
        <f t="shared" si="35"/>
        <v>8.1014952107313256</v>
      </c>
    </row>
    <row r="96" spans="1:21">
      <c r="A96" s="21">
        <v>82</v>
      </c>
      <c r="B96" s="17">
        <f>Absterbeordnung!C90</f>
        <v>65988.736507384601</v>
      </c>
      <c r="C96" s="18">
        <f t="shared" si="28"/>
        <v>0.19714506744199911</v>
      </c>
      <c r="D96" s="17">
        <f t="shared" si="29"/>
        <v>13009.353909160645</v>
      </c>
      <c r="E96" s="17">
        <f>SUM(D96:$D$136)</f>
        <v>103629.39594572497</v>
      </c>
      <c r="F96" s="19">
        <f t="shared" si="30"/>
        <v>7.9657603805177031</v>
      </c>
      <c r="G96" s="5"/>
      <c r="H96" s="17">
        <f>Absterbeordnung!C90</f>
        <v>65988.736507384601</v>
      </c>
      <c r="I96" s="18">
        <f t="shared" si="31"/>
        <v>0.19714506744199911</v>
      </c>
      <c r="J96" s="17">
        <f t="shared" si="32"/>
        <v>13009.353909160645</v>
      </c>
      <c r="K96" s="17">
        <f>SUM($J96:J$136)</f>
        <v>103629.39594572497</v>
      </c>
      <c r="L96" s="19">
        <f t="shared" si="33"/>
        <v>7.9657603805177031</v>
      </c>
      <c r="N96" s="6">
        <v>82</v>
      </c>
      <c r="O96" s="6">
        <f t="shared" si="24"/>
        <v>101</v>
      </c>
      <c r="P96" s="20">
        <f t="shared" si="25"/>
        <v>65988.736507384601</v>
      </c>
      <c r="Q96" s="20">
        <f t="shared" si="26"/>
        <v>65988.736507384601</v>
      </c>
      <c r="R96" s="5">
        <f t="shared" si="27"/>
        <v>93341.687256992635</v>
      </c>
      <c r="S96" s="5">
        <f t="shared" si="34"/>
        <v>1214315044.0044076</v>
      </c>
      <c r="T96" s="20">
        <f>SUM(S96:$S$136)</f>
        <v>9225578466.3782787</v>
      </c>
      <c r="U96" s="6">
        <f t="shared" si="35"/>
        <v>7.5973517020388597</v>
      </c>
    </row>
    <row r="97" spans="1:21">
      <c r="A97" s="21">
        <v>83</v>
      </c>
      <c r="B97" s="17">
        <f>Absterbeordnung!C91</f>
        <v>62921.038858375221</v>
      </c>
      <c r="C97" s="18">
        <f t="shared" si="28"/>
        <v>0.19327947788431285</v>
      </c>
      <c r="D97" s="17">
        <f t="shared" si="29"/>
        <v>12161.345538485322</v>
      </c>
      <c r="E97" s="17">
        <f>SUM(D97:$D$136)</f>
        <v>90620.042036564337</v>
      </c>
      <c r="F97" s="19">
        <f t="shared" si="30"/>
        <v>7.4514815609663971</v>
      </c>
      <c r="G97" s="5"/>
      <c r="H97" s="17">
        <f>Absterbeordnung!C91</f>
        <v>62921.038858375221</v>
      </c>
      <c r="I97" s="18">
        <f t="shared" si="31"/>
        <v>0.19327947788431285</v>
      </c>
      <c r="J97" s="17">
        <f t="shared" si="32"/>
        <v>12161.345538485322</v>
      </c>
      <c r="K97" s="17">
        <f>SUM($J97:J$136)</f>
        <v>90620.042036564337</v>
      </c>
      <c r="L97" s="19">
        <f t="shared" si="33"/>
        <v>7.4514815609663971</v>
      </c>
      <c r="N97" s="6">
        <v>83</v>
      </c>
      <c r="O97" s="6">
        <f t="shared" si="24"/>
        <v>102</v>
      </c>
      <c r="P97" s="20">
        <f t="shared" si="25"/>
        <v>62921.038858375221</v>
      </c>
      <c r="Q97" s="20">
        <f t="shared" si="26"/>
        <v>62921.038858375221</v>
      </c>
      <c r="R97" s="5">
        <f t="shared" si="27"/>
        <v>92706.949573843231</v>
      </c>
      <c r="S97" s="5">
        <f t="shared" si="34"/>
        <v>1127441247.5864422</v>
      </c>
      <c r="T97" s="20">
        <f>SUM(S97:$S$136)</f>
        <v>8011263422.373868</v>
      </c>
      <c r="U97" s="6">
        <f t="shared" si="35"/>
        <v>7.1057036803681735</v>
      </c>
    </row>
    <row r="98" spans="1:21">
      <c r="A98" s="21">
        <v>84</v>
      </c>
      <c r="B98" s="17">
        <f>Absterbeordnung!C92</f>
        <v>59511.509678256531</v>
      </c>
      <c r="C98" s="18">
        <f t="shared" si="28"/>
        <v>0.18948968420030671</v>
      </c>
      <c r="D98" s="17">
        <f t="shared" si="29"/>
        <v>11276.817175216327</v>
      </c>
      <c r="E98" s="17">
        <f>SUM(D98:$D$136)</f>
        <v>78458.696498079007</v>
      </c>
      <c r="F98" s="19">
        <f t="shared" si="30"/>
        <v>6.9575213714124891</v>
      </c>
      <c r="G98" s="5"/>
      <c r="H98" s="17">
        <f>Absterbeordnung!C92</f>
        <v>59511.509678256531</v>
      </c>
      <c r="I98" s="18">
        <f t="shared" si="31"/>
        <v>0.18948968420030671</v>
      </c>
      <c r="J98" s="17">
        <f t="shared" si="32"/>
        <v>11276.817175216327</v>
      </c>
      <c r="K98" s="17">
        <f>SUM($J98:J$136)</f>
        <v>78458.696498079007</v>
      </c>
      <c r="L98" s="19">
        <f t="shared" si="33"/>
        <v>6.9575213714124891</v>
      </c>
      <c r="N98" s="6">
        <v>84</v>
      </c>
      <c r="O98" s="6">
        <f t="shared" si="24"/>
        <v>103</v>
      </c>
      <c r="P98" s="20">
        <f t="shared" si="25"/>
        <v>59511.509678256531</v>
      </c>
      <c r="Q98" s="20">
        <f t="shared" si="26"/>
        <v>59511.509678256531</v>
      </c>
      <c r="R98" s="5">
        <f t="shared" si="27"/>
        <v>92025.626489952992</v>
      </c>
      <c r="S98" s="5">
        <f t="shared" si="34"/>
        <v>1037756165.3619444</v>
      </c>
      <c r="T98" s="20">
        <f>SUM(S98:$S$136)</f>
        <v>6883822174.787425</v>
      </c>
      <c r="U98" s="6">
        <f t="shared" si="35"/>
        <v>6.6333715033979228</v>
      </c>
    </row>
    <row r="99" spans="1:21">
      <c r="A99" s="21">
        <v>85</v>
      </c>
      <c r="B99" s="17">
        <f>Absterbeordnung!C93</f>
        <v>55740.563238591938</v>
      </c>
      <c r="C99" s="18">
        <f t="shared" si="28"/>
        <v>0.18577420019637911</v>
      </c>
      <c r="D99" s="17">
        <f t="shared" si="29"/>
        <v>10355.158554145108</v>
      </c>
      <c r="E99" s="17">
        <f>SUM(D99:$D$136)</f>
        <v>67181.879322862689</v>
      </c>
      <c r="F99" s="19">
        <f t="shared" si="30"/>
        <v>6.4877692573785062</v>
      </c>
      <c r="G99" s="5"/>
      <c r="H99" s="17">
        <f>Absterbeordnung!C93</f>
        <v>55740.563238591938</v>
      </c>
      <c r="I99" s="18">
        <f t="shared" si="31"/>
        <v>0.18577420019637911</v>
      </c>
      <c r="J99" s="17">
        <f t="shared" si="32"/>
        <v>10355.158554145108</v>
      </c>
      <c r="K99" s="17">
        <f>SUM($J99:J$136)</f>
        <v>67181.879322862689</v>
      </c>
      <c r="L99" s="19">
        <f t="shared" si="33"/>
        <v>6.4877692573785062</v>
      </c>
      <c r="N99" s="6">
        <v>85</v>
      </c>
      <c r="O99" s="6">
        <f t="shared" si="24"/>
        <v>104</v>
      </c>
      <c r="P99" s="20">
        <f t="shared" si="25"/>
        <v>55740.563238591938</v>
      </c>
      <c r="Q99" s="20">
        <f t="shared" si="26"/>
        <v>55740.563238591938</v>
      </c>
      <c r="R99" s="5">
        <f t="shared" si="27"/>
        <v>91277.239246908895</v>
      </c>
      <c r="S99" s="5">
        <f t="shared" si="34"/>
        <v>945190284.78637826</v>
      </c>
      <c r="T99" s="20">
        <f>SUM(S99:$S$136)</f>
        <v>5846066009.4254799</v>
      </c>
      <c r="U99" s="6">
        <f t="shared" si="35"/>
        <v>6.1850678149392371</v>
      </c>
    </row>
    <row r="100" spans="1:21">
      <c r="A100" s="13">
        <v>86</v>
      </c>
      <c r="B100" s="17">
        <f>Absterbeordnung!C94</f>
        <v>51650.027130592389</v>
      </c>
      <c r="C100" s="18">
        <f t="shared" si="28"/>
        <v>0.18213156881997952</v>
      </c>
      <c r="D100" s="17">
        <f t="shared" si="29"/>
        <v>9407.1004708892979</v>
      </c>
      <c r="E100" s="17">
        <f>SUM(D100:$D$136)</f>
        <v>56826.720768717598</v>
      </c>
      <c r="F100" s="19">
        <f t="shared" si="30"/>
        <v>6.0408327671816071</v>
      </c>
      <c r="G100" s="5"/>
      <c r="H100" s="17">
        <f>Absterbeordnung!C94</f>
        <v>51650.027130592389</v>
      </c>
      <c r="I100" s="18">
        <f t="shared" si="31"/>
        <v>0.18213156881997952</v>
      </c>
      <c r="J100" s="17">
        <f t="shared" si="32"/>
        <v>9407.1004708892979</v>
      </c>
      <c r="K100" s="17">
        <f>SUM($J100:J$136)</f>
        <v>56826.720768717598</v>
      </c>
      <c r="L100" s="19">
        <f t="shared" si="33"/>
        <v>6.0408327671816071</v>
      </c>
      <c r="N100" s="20">
        <v>86</v>
      </c>
      <c r="O100" s="6">
        <f t="shared" si="24"/>
        <v>105</v>
      </c>
      <c r="P100" s="20">
        <f t="shared" si="25"/>
        <v>51650.027130592389</v>
      </c>
      <c r="Q100" s="20">
        <f t="shared" si="26"/>
        <v>51650.027130592389</v>
      </c>
      <c r="R100" s="5">
        <f t="shared" si="27"/>
        <v>90471.21576792984</v>
      </c>
      <c r="S100" s="5">
        <f t="shared" si="34"/>
        <v>851071816.45242</v>
      </c>
      <c r="T100" s="20">
        <f>SUM(S100:$S$136)</f>
        <v>4900875724.639102</v>
      </c>
      <c r="U100" s="6">
        <f t="shared" si="35"/>
        <v>5.7584749370126627</v>
      </c>
    </row>
    <row r="101" spans="1:21">
      <c r="A101" s="13">
        <v>87</v>
      </c>
      <c r="B101" s="17">
        <f>Absterbeordnung!C95</f>
        <v>47241.598560719525</v>
      </c>
      <c r="C101" s="18">
        <f t="shared" si="28"/>
        <v>0.17856036158821526</v>
      </c>
      <c r="D101" s="17">
        <f t="shared" si="29"/>
        <v>8435.4769210073882</v>
      </c>
      <c r="E101" s="17">
        <f>SUM(D101:$D$136)</f>
        <v>47419.620297828296</v>
      </c>
      <c r="F101" s="19">
        <f t="shared" si="30"/>
        <v>5.621451014789252</v>
      </c>
      <c r="G101" s="5"/>
      <c r="H101" s="17">
        <f>Absterbeordnung!C95</f>
        <v>47241.598560719525</v>
      </c>
      <c r="I101" s="18">
        <f t="shared" si="31"/>
        <v>0.17856036158821526</v>
      </c>
      <c r="J101" s="17">
        <f t="shared" si="32"/>
        <v>8435.4769210073882</v>
      </c>
      <c r="K101" s="17">
        <f>SUM($J101:J$136)</f>
        <v>47419.620297828296</v>
      </c>
      <c r="L101" s="19">
        <f t="shared" si="33"/>
        <v>5.621451014789252</v>
      </c>
      <c r="N101" s="20">
        <v>87</v>
      </c>
      <c r="O101" s="6">
        <f t="shared" si="24"/>
        <v>106</v>
      </c>
      <c r="P101" s="20">
        <f t="shared" si="25"/>
        <v>47241.598560719525</v>
      </c>
      <c r="Q101" s="20">
        <f t="shared" si="26"/>
        <v>47241.598560719525</v>
      </c>
      <c r="R101" s="5">
        <f t="shared" si="27"/>
        <v>89604.938520994605</v>
      </c>
      <c r="S101" s="5">
        <f t="shared" si="34"/>
        <v>755860390.90213585</v>
      </c>
      <c r="T101" s="20">
        <f>SUM(S101:$S$136)</f>
        <v>4049803908.1866856</v>
      </c>
      <c r="U101" s="6">
        <f t="shared" si="35"/>
        <v>5.3578729047478681</v>
      </c>
    </row>
    <row r="102" spans="1:21">
      <c r="A102" s="13">
        <v>88</v>
      </c>
      <c r="B102" s="17">
        <f>Absterbeordnung!C96</f>
        <v>42607.690898763263</v>
      </c>
      <c r="C102" s="18">
        <f t="shared" si="28"/>
        <v>0.17505917802766199</v>
      </c>
      <c r="D102" s="17">
        <f t="shared" si="29"/>
        <v>7458.8673463941914</v>
      </c>
      <c r="E102" s="17">
        <f>SUM(D102:$D$136)</f>
        <v>38984.14337682091</v>
      </c>
      <c r="F102" s="19">
        <f t="shared" si="30"/>
        <v>5.2265500331852461</v>
      </c>
      <c r="G102" s="5"/>
      <c r="H102" s="17">
        <f>Absterbeordnung!C96</f>
        <v>42607.690898763263</v>
      </c>
      <c r="I102" s="18">
        <f t="shared" si="31"/>
        <v>0.17505917802766199</v>
      </c>
      <c r="J102" s="17">
        <f t="shared" si="32"/>
        <v>7458.8673463941914</v>
      </c>
      <c r="K102" s="17">
        <f>SUM($J102:J$136)</f>
        <v>38984.14337682091</v>
      </c>
      <c r="L102" s="19">
        <f t="shared" si="33"/>
        <v>5.2265500331852461</v>
      </c>
      <c r="N102" s="20">
        <v>88</v>
      </c>
      <c r="O102" s="6">
        <f t="shared" si="24"/>
        <v>107</v>
      </c>
      <c r="P102" s="20">
        <f t="shared" si="25"/>
        <v>42607.690898763263</v>
      </c>
      <c r="Q102" s="20">
        <f t="shared" si="26"/>
        <v>42607.690898763263</v>
      </c>
      <c r="R102" s="5">
        <f t="shared" si="27"/>
        <v>88676.886631434172</v>
      </c>
      <c r="S102" s="5">
        <f t="shared" si="34"/>
        <v>661429134.075104</v>
      </c>
      <c r="T102" s="20">
        <f>SUM(S102:$S$136)</f>
        <v>3293943517.2845492</v>
      </c>
      <c r="U102" s="6">
        <f t="shared" si="35"/>
        <v>4.9800399583102255</v>
      </c>
    </row>
    <row r="103" spans="1:21">
      <c r="A103" s="13">
        <v>89</v>
      </c>
      <c r="B103" s="17">
        <f>Absterbeordnung!C97</f>
        <v>37825.684183585829</v>
      </c>
      <c r="C103" s="18">
        <f t="shared" si="28"/>
        <v>0.17162664512515882</v>
      </c>
      <c r="D103" s="17">
        <f t="shared" si="29"/>
        <v>6491.8952759926178</v>
      </c>
      <c r="E103" s="17">
        <f>SUM(D103:$D$136)</f>
        <v>31525.276030426707</v>
      </c>
      <c r="F103" s="19">
        <f t="shared" si="30"/>
        <v>4.85609743998935</v>
      </c>
      <c r="G103" s="5"/>
      <c r="H103" s="17">
        <f>Absterbeordnung!C97</f>
        <v>37825.684183585829</v>
      </c>
      <c r="I103" s="18">
        <f t="shared" si="31"/>
        <v>0.17162664512515882</v>
      </c>
      <c r="J103" s="17">
        <f t="shared" si="32"/>
        <v>6491.8952759926178</v>
      </c>
      <c r="K103" s="17">
        <f>SUM($J103:J$136)</f>
        <v>31525.276030426707</v>
      </c>
      <c r="L103" s="19">
        <f t="shared" si="33"/>
        <v>4.85609743998935</v>
      </c>
      <c r="N103" s="20">
        <v>89</v>
      </c>
      <c r="O103" s="6">
        <f t="shared" si="24"/>
        <v>108</v>
      </c>
      <c r="P103" s="20">
        <f t="shared" si="25"/>
        <v>37825.684183585829</v>
      </c>
      <c r="Q103" s="20">
        <f t="shared" si="26"/>
        <v>37825.684183585829</v>
      </c>
      <c r="R103" s="5">
        <f t="shared" si="27"/>
        <v>87650.543245801629</v>
      </c>
      <c r="S103" s="5">
        <f t="shared" si="34"/>
        <v>569018147.63560629</v>
      </c>
      <c r="T103" s="20">
        <f>SUM(S103:$S$136)</f>
        <v>2632514383.2094455</v>
      </c>
      <c r="U103" s="6">
        <f t="shared" si="35"/>
        <v>4.6264155091504779</v>
      </c>
    </row>
    <row r="104" spans="1:21">
      <c r="A104" s="13">
        <v>90</v>
      </c>
      <c r="B104" s="17">
        <f>Absterbeordnung!C98</f>
        <v>32961.173711094139</v>
      </c>
      <c r="C104" s="18">
        <f t="shared" si="28"/>
        <v>0.16826141678937137</v>
      </c>
      <c r="D104" s="17">
        <f t="shared" si="29"/>
        <v>5546.0937876692815</v>
      </c>
      <c r="E104" s="17">
        <f>SUM(D104:$D$136)</f>
        <v>25033.380754434089</v>
      </c>
      <c r="F104" s="19">
        <f t="shared" si="30"/>
        <v>4.513695893511791</v>
      </c>
      <c r="G104" s="5"/>
      <c r="H104" s="17">
        <f>Absterbeordnung!C98</f>
        <v>32961.173711094139</v>
      </c>
      <c r="I104" s="18">
        <f t="shared" si="31"/>
        <v>0.16826141678937137</v>
      </c>
      <c r="J104" s="17">
        <f t="shared" si="32"/>
        <v>5546.0937876692815</v>
      </c>
      <c r="K104" s="17">
        <f>SUM($J104:J$136)</f>
        <v>25033.380754434089</v>
      </c>
      <c r="L104" s="19">
        <f t="shared" si="33"/>
        <v>4.513695893511791</v>
      </c>
      <c r="N104" s="20">
        <v>90</v>
      </c>
      <c r="O104" s="6">
        <f t="shared" si="24"/>
        <v>109</v>
      </c>
      <c r="P104" s="20">
        <f t="shared" si="25"/>
        <v>32961.173711094139</v>
      </c>
      <c r="Q104" s="20">
        <f t="shared" si="26"/>
        <v>32961.173711094139</v>
      </c>
      <c r="R104" s="5">
        <f t="shared" si="27"/>
        <v>86535.906999062601</v>
      </c>
      <c r="S104" s="5">
        <f t="shared" si="34"/>
        <v>479936256.21782786</v>
      </c>
      <c r="T104" s="20">
        <f>SUM(S104:$S$136)</f>
        <v>2063496235.5738387</v>
      </c>
      <c r="U104" s="6">
        <f t="shared" si="35"/>
        <v>4.2995214652782625</v>
      </c>
    </row>
    <row r="105" spans="1:21">
      <c r="A105" s="13">
        <v>91</v>
      </c>
      <c r="B105" s="17">
        <f>Absterbeordnung!C99</f>
        <v>28115.630280135709</v>
      </c>
      <c r="C105" s="18">
        <f t="shared" si="28"/>
        <v>0.16496217332291313</v>
      </c>
      <c r="D105" s="17">
        <f t="shared" si="29"/>
        <v>4638.0154753546913</v>
      </c>
      <c r="E105" s="17">
        <f>SUM(D105:$D$136)</f>
        <v>19487.286966764805</v>
      </c>
      <c r="F105" s="19">
        <f t="shared" si="30"/>
        <v>4.2016433688752448</v>
      </c>
      <c r="G105" s="5"/>
      <c r="H105" s="17">
        <f>Absterbeordnung!C99</f>
        <v>28115.630280135709</v>
      </c>
      <c r="I105" s="18">
        <f t="shared" si="31"/>
        <v>0.16496217332291313</v>
      </c>
      <c r="J105" s="17">
        <f t="shared" si="32"/>
        <v>4638.0154753546913</v>
      </c>
      <c r="K105" s="17">
        <f>SUM($J105:J$136)</f>
        <v>19487.286966764805</v>
      </c>
      <c r="L105" s="19">
        <f t="shared" si="33"/>
        <v>4.2016433688752448</v>
      </c>
      <c r="N105" s="20">
        <v>91</v>
      </c>
      <c r="O105" s="6">
        <f t="shared" si="24"/>
        <v>110</v>
      </c>
      <c r="P105" s="20">
        <f t="shared" si="25"/>
        <v>28115.630280135709</v>
      </c>
      <c r="Q105" s="20">
        <f t="shared" si="26"/>
        <v>28115.630280135709</v>
      </c>
      <c r="R105" s="5">
        <f t="shared" si="27"/>
        <v>85330.844702397619</v>
      </c>
      <c r="S105" s="5">
        <f t="shared" si="34"/>
        <v>395765778.25480801</v>
      </c>
      <c r="T105" s="20">
        <f>SUM(S105:$S$136)</f>
        <v>1583559979.3560109</v>
      </c>
      <c r="U105" s="6">
        <f t="shared" si="35"/>
        <v>4.0012554555347606</v>
      </c>
    </row>
    <row r="106" spans="1:21">
      <c r="A106" s="13">
        <v>92</v>
      </c>
      <c r="B106" s="17">
        <f>Absterbeordnung!C100</f>
        <v>23462.820799609261</v>
      </c>
      <c r="C106" s="18">
        <f t="shared" si="28"/>
        <v>0.16172762090481677</v>
      </c>
      <c r="D106" s="17">
        <f t="shared" si="29"/>
        <v>3794.5861876368563</v>
      </c>
      <c r="E106" s="17">
        <f>SUM(D106:$D$136)</f>
        <v>14849.271491410111</v>
      </c>
      <c r="F106" s="19">
        <f t="shared" si="30"/>
        <v>3.9132782224819485</v>
      </c>
      <c r="G106" s="5"/>
      <c r="H106" s="17">
        <f>Absterbeordnung!C100</f>
        <v>23462.820799609261</v>
      </c>
      <c r="I106" s="18">
        <f t="shared" si="31"/>
        <v>0.16172762090481677</v>
      </c>
      <c r="J106" s="17">
        <f t="shared" si="32"/>
        <v>3794.5861876368563</v>
      </c>
      <c r="K106" s="17">
        <f>SUM($J106:J$136)</f>
        <v>14849.271491410111</v>
      </c>
      <c r="L106" s="19">
        <f t="shared" si="33"/>
        <v>3.9132782224819485</v>
      </c>
      <c r="N106" s="20">
        <v>92</v>
      </c>
      <c r="O106" s="6">
        <f t="shared" si="24"/>
        <v>111</v>
      </c>
      <c r="P106" s="20">
        <f t="shared" si="25"/>
        <v>23462.820799609261</v>
      </c>
      <c r="Q106" s="20">
        <f t="shared" si="26"/>
        <v>23462.820799609261</v>
      </c>
      <c r="R106" s="5">
        <f t="shared" si="27"/>
        <v>84012.006033147656</v>
      </c>
      <c r="S106" s="5">
        <f t="shared" si="34"/>
        <v>318790797.68904632</v>
      </c>
      <c r="T106" s="20">
        <f>SUM(S106:$S$136)</f>
        <v>1187794201.1012027</v>
      </c>
      <c r="U106" s="6">
        <f t="shared" si="35"/>
        <v>3.7259362870938211</v>
      </c>
    </row>
    <row r="107" spans="1:21">
      <c r="A107" s="13">
        <v>93</v>
      </c>
      <c r="B107" s="17">
        <f>Absterbeordnung!C101</f>
        <v>19063.702336473325</v>
      </c>
      <c r="C107" s="18">
        <f t="shared" si="28"/>
        <v>0.15855649108315373</v>
      </c>
      <c r="D107" s="17">
        <f t="shared" si="29"/>
        <v>3022.6737495249295</v>
      </c>
      <c r="E107" s="17">
        <f>SUM(D107:$D$136)</f>
        <v>11054.685303773256</v>
      </c>
      <c r="F107" s="19">
        <f t="shared" si="30"/>
        <v>3.6572538817696452</v>
      </c>
      <c r="G107" s="5"/>
      <c r="H107" s="17">
        <f>Absterbeordnung!C101</f>
        <v>19063.702336473325</v>
      </c>
      <c r="I107" s="18">
        <f t="shared" si="31"/>
        <v>0.15855649108315373</v>
      </c>
      <c r="J107" s="17">
        <f t="shared" si="32"/>
        <v>3022.6737495249295</v>
      </c>
      <c r="K107" s="17">
        <f>SUM($J107:J$136)</f>
        <v>11054.685303773256</v>
      </c>
      <c r="L107" s="19">
        <f t="shared" si="33"/>
        <v>3.6572538817696452</v>
      </c>
      <c r="N107" s="20">
        <v>93</v>
      </c>
      <c r="O107" s="6">
        <f t="shared" si="24"/>
        <v>112</v>
      </c>
      <c r="P107" s="20">
        <f t="shared" si="25"/>
        <v>19063.702336473325</v>
      </c>
      <c r="Q107" s="20">
        <f t="shared" si="26"/>
        <v>19063.702336473325</v>
      </c>
      <c r="R107" s="5">
        <f t="shared" si="27"/>
        <v>82609.331504511865</v>
      </c>
      <c r="S107" s="5">
        <f t="shared" si="34"/>
        <v>249701057.80449075</v>
      </c>
      <c r="T107" s="20">
        <f>SUM(S107:$S$136)</f>
        <v>869003403.41215646</v>
      </c>
      <c r="U107" s="6">
        <f t="shared" si="35"/>
        <v>3.4801750983873001</v>
      </c>
    </row>
    <row r="108" spans="1:21">
      <c r="A108" s="13">
        <v>94</v>
      </c>
      <c r="B108" s="17">
        <f>Absterbeordnung!C102</f>
        <v>15101.739584368894</v>
      </c>
      <c r="C108" s="18">
        <f t="shared" si="28"/>
        <v>0.15544754027760166</v>
      </c>
      <c r="D108" s="17">
        <f t="shared" si="29"/>
        <v>2347.528272303035</v>
      </c>
      <c r="E108" s="17">
        <f>SUM(D108:$D$136)</f>
        <v>8032.0115542483254</v>
      </c>
      <c r="F108" s="19">
        <f t="shared" si="30"/>
        <v>3.4214759621908821</v>
      </c>
      <c r="G108" s="5"/>
      <c r="H108" s="17">
        <f>Absterbeordnung!C102</f>
        <v>15101.739584368894</v>
      </c>
      <c r="I108" s="18">
        <f t="shared" si="31"/>
        <v>0.15544754027760166</v>
      </c>
      <c r="J108" s="17">
        <f t="shared" si="32"/>
        <v>2347.528272303035</v>
      </c>
      <c r="K108" s="17">
        <f>SUM($J108:J$136)</f>
        <v>8032.0115542483254</v>
      </c>
      <c r="L108" s="19">
        <f t="shared" si="33"/>
        <v>3.4214759621908821</v>
      </c>
      <c r="N108" s="20">
        <v>94</v>
      </c>
      <c r="O108" s="6">
        <f t="shared" si="24"/>
        <v>113</v>
      </c>
      <c r="P108" s="20">
        <f t="shared" si="25"/>
        <v>15101.739584368894</v>
      </c>
      <c r="Q108" s="20">
        <f t="shared" si="26"/>
        <v>15101.739584368894</v>
      </c>
      <c r="R108" s="5">
        <f t="shared" si="27"/>
        <v>81070.781590046361</v>
      </c>
      <c r="S108" s="5">
        <f t="shared" si="34"/>
        <v>190315951.8403382</v>
      </c>
      <c r="T108" s="20">
        <f>SUM(S108:$S$136)</f>
        <v>619302345.60766578</v>
      </c>
      <c r="U108" s="6">
        <f t="shared" si="35"/>
        <v>3.2540748141134128</v>
      </c>
    </row>
    <row r="109" spans="1:21">
      <c r="A109" s="13">
        <v>95</v>
      </c>
      <c r="B109" s="17">
        <f>Absterbeordnung!C103</f>
        <v>11621.762840648711</v>
      </c>
      <c r="C109" s="18">
        <f t="shared" si="28"/>
        <v>0.15239954929176638</v>
      </c>
      <c r="D109" s="17">
        <f t="shared" si="29"/>
        <v>1771.1514188906622</v>
      </c>
      <c r="E109" s="17">
        <f>SUM(D109:$D$136)</f>
        <v>5684.4832819452904</v>
      </c>
      <c r="F109" s="19">
        <f t="shared" si="30"/>
        <v>3.2094846444612246</v>
      </c>
      <c r="G109" s="5"/>
      <c r="H109" s="17">
        <f>Absterbeordnung!C103</f>
        <v>11621.762840648711</v>
      </c>
      <c r="I109" s="18">
        <f t="shared" si="31"/>
        <v>0.15239954929176638</v>
      </c>
      <c r="J109" s="17">
        <f t="shared" si="32"/>
        <v>1771.1514188906622</v>
      </c>
      <c r="K109" s="17">
        <f>SUM($J109:J$136)</f>
        <v>5684.4832819452904</v>
      </c>
      <c r="L109" s="19">
        <f t="shared" si="33"/>
        <v>3.2094846444612246</v>
      </c>
      <c r="N109" s="20">
        <v>95</v>
      </c>
      <c r="O109" s="6">
        <f t="shared" si="24"/>
        <v>114</v>
      </c>
      <c r="P109" s="20">
        <f t="shared" si="25"/>
        <v>11621.762840648711</v>
      </c>
      <c r="Q109" s="20">
        <f t="shared" si="26"/>
        <v>11621.762840648711</v>
      </c>
      <c r="R109" s="5">
        <f t="shared" si="27"/>
        <v>79427.676402329977</v>
      </c>
      <c r="S109" s="5">
        <f t="shared" si="34"/>
        <v>140678441.75917509</v>
      </c>
      <c r="T109" s="20">
        <f>SUM(S109:$S$136)</f>
        <v>428986393.76732743</v>
      </c>
      <c r="U109" s="6">
        <f t="shared" si="35"/>
        <v>3.0494110426791732</v>
      </c>
    </row>
    <row r="110" spans="1:21">
      <c r="A110" s="13">
        <v>96</v>
      </c>
      <c r="B110" s="17">
        <f>Absterbeordnung!C104</f>
        <v>8673.9394598059062</v>
      </c>
      <c r="C110" s="18">
        <f t="shared" si="28"/>
        <v>0.14941132283506506</v>
      </c>
      <c r="D110" s="17">
        <f t="shared" si="29"/>
        <v>1295.98476888087</v>
      </c>
      <c r="E110" s="17">
        <f>SUM(D110:$D$136)</f>
        <v>3913.3318630546282</v>
      </c>
      <c r="F110" s="19">
        <f t="shared" si="30"/>
        <v>3.0195816779806237</v>
      </c>
      <c r="G110" s="5"/>
      <c r="H110" s="17">
        <f>Absterbeordnung!C104</f>
        <v>8673.9394598059062</v>
      </c>
      <c r="I110" s="18">
        <f t="shared" si="31"/>
        <v>0.14941132283506506</v>
      </c>
      <c r="J110" s="17">
        <f t="shared" si="32"/>
        <v>1295.98476888087</v>
      </c>
      <c r="K110" s="17">
        <f>SUM($J110:J$136)</f>
        <v>3913.3318630546282</v>
      </c>
      <c r="L110" s="19">
        <f t="shared" si="33"/>
        <v>3.0195816779806237</v>
      </c>
      <c r="N110" s="20">
        <v>96</v>
      </c>
      <c r="O110" s="6">
        <f t="shared" ref="O110:O136" si="36">N110+$B$3</f>
        <v>115</v>
      </c>
      <c r="P110" s="20">
        <f t="shared" ref="P110:P136" si="37">B110</f>
        <v>8673.9394598059062</v>
      </c>
      <c r="Q110" s="20">
        <f t="shared" ref="Q110:Q136" si="38">B110</f>
        <v>8673.9394598059062</v>
      </c>
      <c r="R110" s="5">
        <f t="shared" ref="R110:R136" si="39">LOOKUP(N110,$O$14:$O$136,$Q$14:$Q$136)</f>
        <v>77642.171384652451</v>
      </c>
      <c r="S110" s="5">
        <f t="shared" si="34"/>
        <v>100623071.53734772</v>
      </c>
      <c r="T110" s="20">
        <f>SUM(S110:$S$136)</f>
        <v>288307952.00815237</v>
      </c>
      <c r="U110" s="6">
        <f t="shared" si="35"/>
        <v>2.8652271055067393</v>
      </c>
    </row>
    <row r="111" spans="1:21">
      <c r="A111" s="13">
        <v>97</v>
      </c>
      <c r="B111" s="17">
        <f>Absterbeordnung!C105</f>
        <v>6252.8329985087876</v>
      </c>
      <c r="C111" s="18">
        <f t="shared" ref="C111:C136" si="40">1/(((1+($B$5/100))^A111))</f>
        <v>0.14648168905398534</v>
      </c>
      <c r="D111" s="17">
        <f t="shared" ref="D111:D136" si="41">B111*C111</f>
        <v>915.925538994063</v>
      </c>
      <c r="E111" s="17">
        <f>SUM(D111:$D$136)</f>
        <v>2617.3470941737583</v>
      </c>
      <c r="F111" s="19">
        <f t="shared" ref="F111:F136" si="42">E111/D111</f>
        <v>2.8575981155065531</v>
      </c>
      <c r="G111" s="5"/>
      <c r="H111" s="17">
        <f>Absterbeordnung!C105</f>
        <v>6252.8329985087876</v>
      </c>
      <c r="I111" s="18">
        <f t="shared" ref="I111:I136" si="43">1/(((1+($B$5/100))^A111))</f>
        <v>0.14648168905398534</v>
      </c>
      <c r="J111" s="17">
        <f t="shared" ref="J111:J136" si="44">H111*I111</f>
        <v>915.925538994063</v>
      </c>
      <c r="K111" s="17">
        <f>SUM($J111:J$136)</f>
        <v>2617.3470941737583</v>
      </c>
      <c r="L111" s="19">
        <f t="shared" ref="L111:L136" si="45">K111/J111</f>
        <v>2.8575981155065531</v>
      </c>
      <c r="N111" s="20">
        <v>97</v>
      </c>
      <c r="O111" s="6">
        <f t="shared" si="36"/>
        <v>116</v>
      </c>
      <c r="P111" s="20">
        <f t="shared" si="37"/>
        <v>6252.8329985087876</v>
      </c>
      <c r="Q111" s="20">
        <f t="shared" si="38"/>
        <v>6252.8329985087876</v>
      </c>
      <c r="R111" s="5">
        <f t="shared" si="39"/>
        <v>75697.186992640185</v>
      </c>
      <c r="S111" s="5">
        <f t="shared" ref="S111:S136" si="46">P111*R111*I111</f>
        <v>69332986.796568334</v>
      </c>
      <c r="T111" s="20">
        <f>SUM(S111:$S$136)</f>
        <v>187684880.47080463</v>
      </c>
      <c r="U111" s="6">
        <f t="shared" ref="U111:U136" si="47">T111/S111</f>
        <v>2.7070069982921057</v>
      </c>
    </row>
    <row r="112" spans="1:21">
      <c r="A112" s="13">
        <v>98</v>
      </c>
      <c r="B112" s="17">
        <f>Absterbeordnung!C106</f>
        <v>4368.1442948959611</v>
      </c>
      <c r="C112" s="18">
        <f t="shared" si="40"/>
        <v>0.14360949907253467</v>
      </c>
      <c r="D112" s="17">
        <f t="shared" si="41"/>
        <v>627.30701406655919</v>
      </c>
      <c r="E112" s="17">
        <f>SUM(D112:$D$136)</f>
        <v>1701.4215551796963</v>
      </c>
      <c r="F112" s="19">
        <f t="shared" si="42"/>
        <v>2.712262922345023</v>
      </c>
      <c r="G112" s="5"/>
      <c r="H112" s="17">
        <f>Absterbeordnung!C106</f>
        <v>4368.1442948959611</v>
      </c>
      <c r="I112" s="18">
        <f t="shared" si="43"/>
        <v>0.14360949907253467</v>
      </c>
      <c r="J112" s="17">
        <f t="shared" si="44"/>
        <v>627.30701406655919</v>
      </c>
      <c r="K112" s="17">
        <f>SUM($J112:J$136)</f>
        <v>1701.4215551796963</v>
      </c>
      <c r="L112" s="19">
        <f t="shared" si="45"/>
        <v>2.712262922345023</v>
      </c>
      <c r="N112" s="20">
        <v>98</v>
      </c>
      <c r="O112" s="6">
        <f t="shared" si="36"/>
        <v>117</v>
      </c>
      <c r="P112" s="20">
        <f t="shared" si="37"/>
        <v>4368.1442948959611</v>
      </c>
      <c r="Q112" s="20">
        <f t="shared" si="38"/>
        <v>4368.1442948959611</v>
      </c>
      <c r="R112" s="5">
        <f t="shared" si="39"/>
        <v>73625.537317273673</v>
      </c>
      <c r="S112" s="5">
        <f t="shared" si="46"/>
        <v>46185815.97354497</v>
      </c>
      <c r="T112" s="20">
        <f>SUM(S112:$S$136)</f>
        <v>118351893.67423636</v>
      </c>
      <c r="U112" s="6">
        <f t="shared" si="47"/>
        <v>2.5625160274753571</v>
      </c>
    </row>
    <row r="113" spans="1:21">
      <c r="A113" s="13">
        <v>99</v>
      </c>
      <c r="B113" s="17">
        <f>Absterbeordnung!C107</f>
        <v>2942.440309227959</v>
      </c>
      <c r="C113" s="18">
        <f t="shared" si="40"/>
        <v>0.14079362654170063</v>
      </c>
      <c r="D113" s="17">
        <f t="shared" si="41"/>
        <v>414.27684201868738</v>
      </c>
      <c r="E113" s="17">
        <f>SUM(D113:$D$136)</f>
        <v>1074.1145411131367</v>
      </c>
      <c r="F113" s="19">
        <f t="shared" si="42"/>
        <v>2.5927457974218244</v>
      </c>
      <c r="G113" s="5"/>
      <c r="H113" s="17">
        <f>Absterbeordnung!C107</f>
        <v>2942.440309227959</v>
      </c>
      <c r="I113" s="18">
        <f t="shared" si="43"/>
        <v>0.14079362654170063</v>
      </c>
      <c r="J113" s="17">
        <f t="shared" si="44"/>
        <v>414.27684201868738</v>
      </c>
      <c r="K113" s="17">
        <f>SUM($J113:J$136)</f>
        <v>1074.1145411131367</v>
      </c>
      <c r="L113" s="19">
        <f t="shared" si="45"/>
        <v>2.5927457974218244</v>
      </c>
      <c r="N113" s="20">
        <v>99</v>
      </c>
      <c r="O113" s="6">
        <f t="shared" si="36"/>
        <v>118</v>
      </c>
      <c r="P113" s="20">
        <f t="shared" si="37"/>
        <v>2942.440309227959</v>
      </c>
      <c r="Q113" s="20">
        <f t="shared" si="38"/>
        <v>2942.440309227959</v>
      </c>
      <c r="R113" s="5">
        <f t="shared" si="39"/>
        <v>71327.257871362861</v>
      </c>
      <c r="S113" s="5">
        <f t="shared" si="46"/>
        <v>29549231.14080077</v>
      </c>
      <c r="T113" s="20">
        <f>SUM(S113:$S$136)</f>
        <v>72166077.700691387</v>
      </c>
      <c r="U113" s="6">
        <f t="shared" si="47"/>
        <v>2.4422319943562405</v>
      </c>
    </row>
    <row r="114" spans="1:21">
      <c r="A114" s="13">
        <v>100</v>
      </c>
      <c r="B114" s="17">
        <f>Absterbeordnung!C108</f>
        <v>1938.2656870598248</v>
      </c>
      <c r="C114" s="18">
        <f t="shared" si="40"/>
        <v>0.13803296719774574</v>
      </c>
      <c r="D114" s="17">
        <f t="shared" si="41"/>
        <v>267.54456400244493</v>
      </c>
      <c r="E114" s="17">
        <f>SUM(D114:$D$136)</f>
        <v>659.83769909444925</v>
      </c>
      <c r="F114" s="19">
        <f t="shared" si="42"/>
        <v>2.4662721201407756</v>
      </c>
      <c r="G114" s="5"/>
      <c r="H114" s="17">
        <f>Absterbeordnung!C108</f>
        <v>1938.2656870598248</v>
      </c>
      <c r="I114" s="18">
        <f t="shared" si="43"/>
        <v>0.13803296719774574</v>
      </c>
      <c r="J114" s="17">
        <f t="shared" si="44"/>
        <v>267.54456400244493</v>
      </c>
      <c r="K114" s="17">
        <f>SUM($J114:J$136)</f>
        <v>659.83769909444925</v>
      </c>
      <c r="L114" s="19">
        <f t="shared" si="45"/>
        <v>2.4662721201407756</v>
      </c>
      <c r="N114" s="20">
        <v>100</v>
      </c>
      <c r="O114" s="6">
        <f t="shared" si="36"/>
        <v>119</v>
      </c>
      <c r="P114" s="20">
        <f t="shared" si="37"/>
        <v>1938.2656870598248</v>
      </c>
      <c r="Q114" s="20">
        <f t="shared" si="38"/>
        <v>1938.2656870598248</v>
      </c>
      <c r="R114" s="5">
        <f t="shared" si="39"/>
        <v>68788.944267667728</v>
      </c>
      <c r="S114" s="5">
        <f t="shared" si="46"/>
        <v>18404108.102281645</v>
      </c>
      <c r="T114" s="20">
        <f>SUM(S114:$S$136)</f>
        <v>42616846.559890628</v>
      </c>
      <c r="U114" s="6">
        <f t="shared" si="47"/>
        <v>2.3156159659053088</v>
      </c>
    </row>
    <row r="115" spans="1:21">
      <c r="A115" s="13">
        <v>101</v>
      </c>
      <c r="B115" s="17">
        <f>Absterbeordnung!C109</f>
        <v>1231.5</v>
      </c>
      <c r="C115" s="18">
        <f t="shared" si="40"/>
        <v>0.13532643842916248</v>
      </c>
      <c r="D115" s="17">
        <f t="shared" si="41"/>
        <v>166.6545089255136</v>
      </c>
      <c r="E115" s="17">
        <f>SUM(D115:$D$136)</f>
        <v>392.29313509200426</v>
      </c>
      <c r="F115" s="19">
        <f t="shared" si="42"/>
        <v>2.3539305214198558</v>
      </c>
      <c r="G115" s="5"/>
      <c r="H115" s="17">
        <f>Absterbeordnung!C109</f>
        <v>1231.5</v>
      </c>
      <c r="I115" s="18">
        <f t="shared" si="43"/>
        <v>0.13532643842916248</v>
      </c>
      <c r="J115" s="17">
        <f t="shared" si="44"/>
        <v>166.6545089255136</v>
      </c>
      <c r="K115" s="17">
        <f>SUM($J115:J$136)</f>
        <v>392.29313509200426</v>
      </c>
      <c r="L115" s="19">
        <f t="shared" si="45"/>
        <v>2.3539305214198558</v>
      </c>
      <c r="N115" s="20">
        <v>101</v>
      </c>
      <c r="O115" s="6">
        <f t="shared" si="36"/>
        <v>120</v>
      </c>
      <c r="P115" s="20">
        <f t="shared" si="37"/>
        <v>1231.5</v>
      </c>
      <c r="Q115" s="20">
        <f t="shared" si="38"/>
        <v>1231.5</v>
      </c>
      <c r="R115" s="5">
        <f t="shared" si="39"/>
        <v>65988.736507384601</v>
      </c>
      <c r="S115" s="5">
        <f t="shared" si="46"/>
        <v>10997320.477253292</v>
      </c>
      <c r="T115" s="20">
        <f>SUM(S115:$S$136)</f>
        <v>24212738.457608979</v>
      </c>
      <c r="U115" s="6">
        <f t="shared" si="47"/>
        <v>2.2016943588840827</v>
      </c>
    </row>
    <row r="116" spans="1:21">
      <c r="A116" s="21">
        <v>102</v>
      </c>
      <c r="B116" s="17">
        <f>Absterbeordnung!C110</f>
        <v>754.3</v>
      </c>
      <c r="C116" s="18">
        <f t="shared" si="40"/>
        <v>0.13267297885212007</v>
      </c>
      <c r="D116" s="17">
        <f t="shared" si="41"/>
        <v>100.07522794815416</v>
      </c>
      <c r="E116" s="17">
        <f>SUM(D116:$D$136)</f>
        <v>225.63862616649075</v>
      </c>
      <c r="F116" s="19">
        <f t="shared" si="42"/>
        <v>2.2546901045620107</v>
      </c>
      <c r="G116" s="5"/>
      <c r="H116" s="17">
        <f>Absterbeordnung!C110</f>
        <v>754.3</v>
      </c>
      <c r="I116" s="18">
        <f t="shared" si="43"/>
        <v>0.13267297885212007</v>
      </c>
      <c r="J116" s="17">
        <f t="shared" si="44"/>
        <v>100.07522794815416</v>
      </c>
      <c r="K116" s="17">
        <f>SUM($J116:J$136)</f>
        <v>225.63862616649075</v>
      </c>
      <c r="L116" s="19">
        <f t="shared" si="45"/>
        <v>2.2546901045620107</v>
      </c>
      <c r="N116" s="6">
        <v>102</v>
      </c>
      <c r="O116" s="6">
        <f t="shared" si="36"/>
        <v>121</v>
      </c>
      <c r="P116" s="20">
        <f t="shared" si="37"/>
        <v>754.3</v>
      </c>
      <c r="Q116" s="20">
        <f t="shared" si="38"/>
        <v>754.3</v>
      </c>
      <c r="R116" s="5">
        <f t="shared" si="39"/>
        <v>62921.038858375221</v>
      </c>
      <c r="S116" s="5">
        <f t="shared" si="46"/>
        <v>6296837.3064865656</v>
      </c>
      <c r="T116" s="20">
        <f>SUM(S116:$S$136)</f>
        <v>13215417.980355682</v>
      </c>
      <c r="U116" s="6">
        <f t="shared" si="47"/>
        <v>2.0987389918335788</v>
      </c>
    </row>
    <row r="117" spans="1:21">
      <c r="A117" s="21">
        <v>103</v>
      </c>
      <c r="B117" s="17">
        <f>Absterbeordnung!C111</f>
        <v>445.5</v>
      </c>
      <c r="C117" s="18">
        <f t="shared" si="40"/>
        <v>0.13007154789423539</v>
      </c>
      <c r="D117" s="17">
        <f t="shared" si="41"/>
        <v>57.946874586881869</v>
      </c>
      <c r="E117" s="17">
        <f>SUM(D117:$D$136)</f>
        <v>125.56339821833657</v>
      </c>
      <c r="F117" s="19">
        <f t="shared" si="42"/>
        <v>2.1668709333076244</v>
      </c>
      <c r="G117" s="5"/>
      <c r="H117" s="17">
        <f>Absterbeordnung!C111</f>
        <v>445.5</v>
      </c>
      <c r="I117" s="18">
        <f t="shared" si="43"/>
        <v>0.13007154789423539</v>
      </c>
      <c r="J117" s="17">
        <f t="shared" si="44"/>
        <v>57.946874586881869</v>
      </c>
      <c r="K117" s="17">
        <f>SUM($J117:J$136)</f>
        <v>125.56339821833657</v>
      </c>
      <c r="L117" s="19">
        <f t="shared" si="45"/>
        <v>2.1668709333076244</v>
      </c>
      <c r="N117" s="6">
        <v>103</v>
      </c>
      <c r="O117" s="6">
        <f t="shared" si="36"/>
        <v>122</v>
      </c>
      <c r="P117" s="20">
        <f t="shared" si="37"/>
        <v>445.5</v>
      </c>
      <c r="Q117" s="20">
        <f t="shared" si="38"/>
        <v>445.5</v>
      </c>
      <c r="R117" s="5">
        <f t="shared" si="39"/>
        <v>59511.509678256531</v>
      </c>
      <c r="S117" s="5">
        <f t="shared" si="46"/>
        <v>3448505.9878019379</v>
      </c>
      <c r="T117" s="20">
        <f>SUM(S117:$S$136)</f>
        <v>6918580.6738691181</v>
      </c>
      <c r="U117" s="6">
        <f t="shared" si="47"/>
        <v>2.0062545050933753</v>
      </c>
    </row>
    <row r="118" spans="1:21">
      <c r="A118" s="21">
        <v>104</v>
      </c>
      <c r="B118" s="17">
        <f>Absterbeordnung!C112</f>
        <v>253.8</v>
      </c>
      <c r="C118" s="18">
        <f t="shared" si="40"/>
        <v>0.12752112538650526</v>
      </c>
      <c r="D118" s="17">
        <f t="shared" si="41"/>
        <v>32.364861623095038</v>
      </c>
      <c r="E118" s="17">
        <f>SUM(D118:$D$136)</f>
        <v>67.616523631454697</v>
      </c>
      <c r="F118" s="19">
        <f t="shared" si="42"/>
        <v>2.0891955114433318</v>
      </c>
      <c r="G118" s="5"/>
      <c r="H118" s="17">
        <f>Absterbeordnung!C112</f>
        <v>253.8</v>
      </c>
      <c r="I118" s="18">
        <f t="shared" si="43"/>
        <v>0.12752112538650526</v>
      </c>
      <c r="J118" s="17">
        <f t="shared" si="44"/>
        <v>32.364861623095038</v>
      </c>
      <c r="K118" s="17">
        <f>SUM($J118:J$136)</f>
        <v>67.616523631454697</v>
      </c>
      <c r="L118" s="19">
        <f t="shared" si="45"/>
        <v>2.0891955114433318</v>
      </c>
      <c r="N118" s="6">
        <v>104</v>
      </c>
      <c r="O118" s="6">
        <f t="shared" si="36"/>
        <v>123</v>
      </c>
      <c r="P118" s="20">
        <f t="shared" si="37"/>
        <v>253.8</v>
      </c>
      <c r="Q118" s="20">
        <f t="shared" si="38"/>
        <v>253.8</v>
      </c>
      <c r="R118" s="5">
        <f t="shared" si="39"/>
        <v>55740.563238591938</v>
      </c>
      <c r="S118" s="5">
        <f t="shared" si="46"/>
        <v>1804035.6160104061</v>
      </c>
      <c r="T118" s="20">
        <f>SUM(S118:$S$136)</f>
        <v>3470074.6860671812</v>
      </c>
      <c r="U118" s="6">
        <f t="shared" si="47"/>
        <v>1.923506750793087</v>
      </c>
    </row>
    <row r="119" spans="1:21">
      <c r="A119" s="21">
        <v>105</v>
      </c>
      <c r="B119" s="17">
        <f>Absterbeordnung!C113</f>
        <v>139.5</v>
      </c>
      <c r="C119" s="18">
        <f t="shared" si="40"/>
        <v>0.12502071116324046</v>
      </c>
      <c r="D119" s="17">
        <f t="shared" si="41"/>
        <v>17.440389207272045</v>
      </c>
      <c r="E119" s="17">
        <f>SUM(D119:$D$136)</f>
        <v>35.251662008359666</v>
      </c>
      <c r="F119" s="19">
        <f t="shared" si="42"/>
        <v>2.0212657865261936</v>
      </c>
      <c r="G119" s="5"/>
      <c r="H119" s="17">
        <f>Absterbeordnung!C113</f>
        <v>139.5</v>
      </c>
      <c r="I119" s="18">
        <f t="shared" si="43"/>
        <v>0.12502071116324046</v>
      </c>
      <c r="J119" s="17">
        <f t="shared" si="44"/>
        <v>17.440389207272045</v>
      </c>
      <c r="K119" s="17">
        <f>SUM($J119:J$136)</f>
        <v>35.251662008359666</v>
      </c>
      <c r="L119" s="19">
        <f t="shared" si="45"/>
        <v>2.0212657865261936</v>
      </c>
      <c r="N119" s="6">
        <v>105</v>
      </c>
      <c r="O119" s="6">
        <f t="shared" si="36"/>
        <v>124</v>
      </c>
      <c r="P119" s="20">
        <f t="shared" si="37"/>
        <v>139.5</v>
      </c>
      <c r="Q119" s="20">
        <f t="shared" si="38"/>
        <v>139.5</v>
      </c>
      <c r="R119" s="5">
        <f t="shared" si="39"/>
        <v>51650.027130592389</v>
      </c>
      <c r="S119" s="5">
        <f t="shared" si="46"/>
        <v>900796.57572369173</v>
      </c>
      <c r="T119" s="20">
        <f>SUM(S119:$S$136)</f>
        <v>1666039.0700567747</v>
      </c>
      <c r="U119" s="6">
        <f t="shared" si="47"/>
        <v>1.8495175436455162</v>
      </c>
    </row>
    <row r="120" spans="1:21">
      <c r="A120" s="21">
        <v>106</v>
      </c>
      <c r="B120" s="17">
        <f>Absterbeordnung!C114</f>
        <v>74.099999999999994</v>
      </c>
      <c r="C120" s="18">
        <f t="shared" si="40"/>
        <v>0.12256932466984359</v>
      </c>
      <c r="D120" s="17">
        <f t="shared" si="41"/>
        <v>9.0823869580354089</v>
      </c>
      <c r="E120" s="17">
        <f>SUM(D120:$D$136)</f>
        <v>17.811272801087625</v>
      </c>
      <c r="F120" s="19">
        <f t="shared" si="42"/>
        <v>1.9610783908881528</v>
      </c>
      <c r="G120" s="5"/>
      <c r="H120" s="17">
        <f>Absterbeordnung!C114</f>
        <v>74.099999999999994</v>
      </c>
      <c r="I120" s="18">
        <f t="shared" si="43"/>
        <v>0.12256932466984359</v>
      </c>
      <c r="J120" s="17">
        <f t="shared" si="44"/>
        <v>9.0823869580354089</v>
      </c>
      <c r="K120" s="17">
        <f>SUM($J120:J$136)</f>
        <v>17.811272801087625</v>
      </c>
      <c r="L120" s="19">
        <f t="shared" si="45"/>
        <v>1.9610783908881528</v>
      </c>
      <c r="N120" s="6">
        <v>106</v>
      </c>
      <c r="O120" s="6">
        <f t="shared" si="36"/>
        <v>125</v>
      </c>
      <c r="P120" s="20">
        <f t="shared" si="37"/>
        <v>74.099999999999994</v>
      </c>
      <c r="Q120" s="20">
        <f t="shared" si="38"/>
        <v>74.099999999999994</v>
      </c>
      <c r="R120" s="5">
        <f t="shared" si="39"/>
        <v>47241.598560719525</v>
      </c>
      <c r="S120" s="5">
        <f t="shared" si="46"/>
        <v>429066.47864462336</v>
      </c>
      <c r="T120" s="20">
        <f>SUM(S120:$S$136)</f>
        <v>765242.49433308304</v>
      </c>
      <c r="U120" s="6">
        <f t="shared" si="47"/>
        <v>1.7835056626898587</v>
      </c>
    </row>
    <row r="121" spans="1:21">
      <c r="A121" s="21">
        <v>107</v>
      </c>
      <c r="B121" s="17">
        <f>Absterbeordnung!C115</f>
        <v>38.1</v>
      </c>
      <c r="C121" s="18">
        <f t="shared" si="40"/>
        <v>0.12016600457827803</v>
      </c>
      <c r="D121" s="17">
        <f t="shared" si="41"/>
        <v>4.5783247744323932</v>
      </c>
      <c r="E121" s="17">
        <f>SUM(D121:$D$136)</f>
        <v>8.7288858430522129</v>
      </c>
      <c r="F121" s="19">
        <f t="shared" si="42"/>
        <v>1.9065676362233157</v>
      </c>
      <c r="G121" s="5"/>
      <c r="H121" s="17">
        <f>Absterbeordnung!C115</f>
        <v>38.1</v>
      </c>
      <c r="I121" s="18">
        <f t="shared" si="43"/>
        <v>0.12016600457827803</v>
      </c>
      <c r="J121" s="17">
        <f t="shared" si="44"/>
        <v>4.5783247744323932</v>
      </c>
      <c r="K121" s="17">
        <f>SUM($J121:J$136)</f>
        <v>8.7288858430522129</v>
      </c>
      <c r="L121" s="19">
        <f t="shared" si="45"/>
        <v>1.9065676362233157</v>
      </c>
      <c r="N121" s="6">
        <v>107</v>
      </c>
      <c r="O121" s="6">
        <f t="shared" si="36"/>
        <v>126</v>
      </c>
      <c r="P121" s="20">
        <f t="shared" si="37"/>
        <v>38.1</v>
      </c>
      <c r="Q121" s="20">
        <f t="shared" si="38"/>
        <v>38.1</v>
      </c>
      <c r="R121" s="5">
        <f t="shared" si="39"/>
        <v>42607.690898763263</v>
      </c>
      <c r="S121" s="5">
        <f t="shared" si="46"/>
        <v>195071.84682316546</v>
      </c>
      <c r="T121" s="20">
        <f>SUM(S121:$S$136)</f>
        <v>336176.01568845962</v>
      </c>
      <c r="U121" s="6">
        <f t="shared" si="47"/>
        <v>1.7233446095028078</v>
      </c>
    </row>
    <row r="122" spans="1:21">
      <c r="A122" s="21">
        <v>108</v>
      </c>
      <c r="B122" s="17">
        <f>Absterbeordnung!C116</f>
        <v>19</v>
      </c>
      <c r="C122" s="18">
        <f t="shared" si="40"/>
        <v>0.11780980841007649</v>
      </c>
      <c r="D122" s="17">
        <f t="shared" si="41"/>
        <v>2.2383863597914533</v>
      </c>
      <c r="E122" s="17">
        <f>SUM(D122:$D$136)</f>
        <v>4.1505610686198207</v>
      </c>
      <c r="F122" s="19">
        <f t="shared" si="42"/>
        <v>1.8542648146795004</v>
      </c>
      <c r="G122" s="5"/>
      <c r="H122" s="17">
        <f>Absterbeordnung!C116</f>
        <v>19</v>
      </c>
      <c r="I122" s="18">
        <f t="shared" si="43"/>
        <v>0.11780980841007649</v>
      </c>
      <c r="J122" s="17">
        <f t="shared" si="44"/>
        <v>2.2383863597914533</v>
      </c>
      <c r="K122" s="17">
        <f>SUM($J122:J$136)</f>
        <v>4.1505610686198207</v>
      </c>
      <c r="L122" s="19">
        <f t="shared" si="45"/>
        <v>1.8542648146795004</v>
      </c>
      <c r="N122" s="6">
        <v>108</v>
      </c>
      <c r="O122" s="6">
        <f t="shared" si="36"/>
        <v>127</v>
      </c>
      <c r="P122" s="20">
        <f t="shared" si="37"/>
        <v>19</v>
      </c>
      <c r="Q122" s="20">
        <f t="shared" si="38"/>
        <v>19</v>
      </c>
      <c r="R122" s="5">
        <f t="shared" si="39"/>
        <v>37825.684183585829</v>
      </c>
      <c r="S122" s="5">
        <f t="shared" si="46"/>
        <v>84668.495526317842</v>
      </c>
      <c r="T122" s="20">
        <f>SUM(S122:$S$136)</f>
        <v>141104.16886529417</v>
      </c>
      <c r="U122" s="6">
        <f t="shared" si="47"/>
        <v>1.6665486730118431</v>
      </c>
    </row>
    <row r="123" spans="1:21">
      <c r="A123" s="21">
        <v>109</v>
      </c>
      <c r="B123" s="17">
        <f>Absterbeordnung!C117</f>
        <v>9.1999999999999993</v>
      </c>
      <c r="C123" s="18">
        <f t="shared" si="40"/>
        <v>0.11549981216674166</v>
      </c>
      <c r="D123" s="17">
        <f t="shared" si="41"/>
        <v>1.0625982719340232</v>
      </c>
      <c r="E123" s="17">
        <f>SUM(D123:$D$136)</f>
        <v>1.9121747088283676</v>
      </c>
      <c r="F123" s="19">
        <f t="shared" si="42"/>
        <v>1.7995274030966</v>
      </c>
      <c r="G123" s="5"/>
      <c r="H123" s="17">
        <f>Absterbeordnung!C117</f>
        <v>9.1999999999999993</v>
      </c>
      <c r="I123" s="18">
        <f t="shared" si="43"/>
        <v>0.11549981216674166</v>
      </c>
      <c r="J123" s="17">
        <f t="shared" si="44"/>
        <v>1.0625982719340232</v>
      </c>
      <c r="K123" s="17">
        <f>SUM($J123:J$136)</f>
        <v>1.9121747088283676</v>
      </c>
      <c r="L123" s="19">
        <f t="shared" si="45"/>
        <v>1.7995274030966</v>
      </c>
      <c r="N123" s="6">
        <v>109</v>
      </c>
      <c r="O123" s="6">
        <f t="shared" si="36"/>
        <v>128</v>
      </c>
      <c r="P123" s="20">
        <f t="shared" si="37"/>
        <v>9.1999999999999993</v>
      </c>
      <c r="Q123" s="20">
        <f t="shared" si="38"/>
        <v>9.1999999999999993</v>
      </c>
      <c r="R123" s="5">
        <f t="shared" si="39"/>
        <v>32961.173711094139</v>
      </c>
      <c r="S123" s="5">
        <f t="shared" si="46"/>
        <v>35024.486226325782</v>
      </c>
      <c r="T123" s="20">
        <f>SUM(S123:$S$136)</f>
        <v>56435.673338976332</v>
      </c>
      <c r="U123" s="6">
        <f t="shared" si="47"/>
        <v>1.6113205194301197</v>
      </c>
    </row>
    <row r="124" spans="1:21">
      <c r="A124" s="21">
        <v>110</v>
      </c>
      <c r="B124" s="17">
        <f>Absterbeordnung!C118</f>
        <v>4.3</v>
      </c>
      <c r="C124" s="18">
        <f t="shared" si="40"/>
        <v>0.11323510996739378</v>
      </c>
      <c r="D124" s="17">
        <f t="shared" si="41"/>
        <v>0.48691097285979323</v>
      </c>
      <c r="E124" s="17">
        <f>SUM(D124:$D$136)</f>
        <v>0.84957643689434448</v>
      </c>
      <c r="F124" s="19">
        <f t="shared" si="42"/>
        <v>1.7448291048043012</v>
      </c>
      <c r="G124" s="5"/>
      <c r="H124" s="17">
        <f>Absterbeordnung!C118</f>
        <v>4.3</v>
      </c>
      <c r="I124" s="18">
        <f t="shared" si="43"/>
        <v>0.11323510996739378</v>
      </c>
      <c r="J124" s="17">
        <f t="shared" si="44"/>
        <v>0.48691097285979323</v>
      </c>
      <c r="K124" s="17">
        <f>SUM($J124:J$136)</f>
        <v>0.84957643689434448</v>
      </c>
      <c r="L124" s="19">
        <f t="shared" si="45"/>
        <v>1.7448291048043012</v>
      </c>
      <c r="N124" s="6">
        <v>110</v>
      </c>
      <c r="O124" s="6">
        <f t="shared" si="36"/>
        <v>129</v>
      </c>
      <c r="P124" s="20">
        <f t="shared" si="37"/>
        <v>4.3</v>
      </c>
      <c r="Q124" s="20">
        <f t="shared" si="38"/>
        <v>4.3</v>
      </c>
      <c r="R124" s="5">
        <f t="shared" si="39"/>
        <v>28115.630280135709</v>
      </c>
      <c r="S124" s="5">
        <f t="shared" si="46"/>
        <v>13689.80889226714</v>
      </c>
      <c r="T124" s="20">
        <f>SUM(S124:$S$136)</f>
        <v>21411.187112650554</v>
      </c>
      <c r="U124" s="6">
        <f t="shared" si="47"/>
        <v>1.5640238137104261</v>
      </c>
    </row>
    <row r="125" spans="1:21">
      <c r="A125" s="21">
        <v>111</v>
      </c>
      <c r="B125" s="17">
        <f>Absterbeordnung!C119</f>
        <v>2</v>
      </c>
      <c r="C125" s="18">
        <f t="shared" si="40"/>
        <v>0.11101481369352335</v>
      </c>
      <c r="D125" s="17">
        <f t="shared" si="41"/>
        <v>0.22202962738704671</v>
      </c>
      <c r="E125" s="17">
        <f>SUM(D125:$D$136)</f>
        <v>0.3626654640345513</v>
      </c>
      <c r="F125" s="19">
        <f t="shared" si="42"/>
        <v>1.6334102268358324</v>
      </c>
      <c r="G125" s="25"/>
      <c r="H125" s="17">
        <f>Absterbeordnung!C119</f>
        <v>2</v>
      </c>
      <c r="I125" s="18">
        <f t="shared" si="43"/>
        <v>0.11101481369352335</v>
      </c>
      <c r="J125" s="17">
        <f t="shared" si="44"/>
        <v>0.22202962738704671</v>
      </c>
      <c r="K125" s="17">
        <f>SUM($J125:J$136)</f>
        <v>0.3626654640345513</v>
      </c>
      <c r="L125" s="19">
        <f t="shared" si="45"/>
        <v>1.6334102268358324</v>
      </c>
      <c r="N125" s="6">
        <v>111</v>
      </c>
      <c r="O125" s="6">
        <f t="shared" si="36"/>
        <v>130</v>
      </c>
      <c r="P125" s="20">
        <f t="shared" si="37"/>
        <v>2</v>
      </c>
      <c r="Q125" s="20">
        <f t="shared" si="38"/>
        <v>2</v>
      </c>
      <c r="R125" s="5">
        <f t="shared" si="39"/>
        <v>23462.820799609261</v>
      </c>
      <c r="S125" s="5">
        <f t="shared" si="46"/>
        <v>5209.4413595862934</v>
      </c>
      <c r="T125" s="20">
        <f>SUM(S125:$S$136)</f>
        <v>7721.3782203834144</v>
      </c>
      <c r="U125" s="6">
        <f t="shared" si="47"/>
        <v>1.4821892958205034</v>
      </c>
    </row>
    <row r="126" spans="1:21">
      <c r="A126" s="21">
        <v>112</v>
      </c>
      <c r="B126" s="17">
        <f>Absterbeordnung!C120</f>
        <v>0.9</v>
      </c>
      <c r="C126" s="18">
        <f t="shared" si="40"/>
        <v>0.10883805264070914</v>
      </c>
      <c r="D126" s="17">
        <f t="shared" si="41"/>
        <v>9.7954247376638229E-2</v>
      </c>
      <c r="E126" s="17">
        <f>SUM(D126:$D$136)</f>
        <v>0.14063583664750456</v>
      </c>
      <c r="F126" s="19">
        <f t="shared" si="42"/>
        <v>1.4357298474945535</v>
      </c>
      <c r="G126" s="5"/>
      <c r="H126" s="17">
        <f>Absterbeordnung!C120</f>
        <v>0.9</v>
      </c>
      <c r="I126" s="18">
        <f t="shared" si="43"/>
        <v>0.10883805264070914</v>
      </c>
      <c r="J126" s="17">
        <f t="shared" si="44"/>
        <v>9.7954247376638229E-2</v>
      </c>
      <c r="K126" s="17">
        <f>SUM($J126:J$136)</f>
        <v>0.14063583664750456</v>
      </c>
      <c r="L126" s="19">
        <f t="shared" si="45"/>
        <v>1.4357298474945535</v>
      </c>
      <c r="N126" s="6">
        <v>112</v>
      </c>
      <c r="O126" s="6">
        <f t="shared" si="36"/>
        <v>131</v>
      </c>
      <c r="P126" s="20">
        <f t="shared" si="37"/>
        <v>0.9</v>
      </c>
      <c r="Q126" s="20">
        <f t="shared" si="38"/>
        <v>0.9</v>
      </c>
      <c r="R126" s="5">
        <f t="shared" si="39"/>
        <v>19063.702336473325</v>
      </c>
      <c r="S126" s="5">
        <f t="shared" si="46"/>
        <v>1867.3706145815042</v>
      </c>
      <c r="T126" s="20">
        <f>SUM(S126:$S$136)</f>
        <v>2511.936860797121</v>
      </c>
      <c r="U126" s="6">
        <f t="shared" si="47"/>
        <v>1.3451731762203349</v>
      </c>
    </row>
    <row r="127" spans="1:21">
      <c r="A127" s="21">
        <v>113</v>
      </c>
      <c r="B127" s="17">
        <f>Absterbeordnung!C121</f>
        <v>0.4</v>
      </c>
      <c r="C127" s="18">
        <f t="shared" si="40"/>
        <v>0.10670397317716583</v>
      </c>
      <c r="D127" s="17">
        <f t="shared" si="41"/>
        <v>4.2681589270866335E-2</v>
      </c>
      <c r="E127" s="17">
        <f>SUM(D127:$D$136)</f>
        <v>4.2681589270866335E-2</v>
      </c>
      <c r="F127" s="19">
        <f t="shared" si="42"/>
        <v>1</v>
      </c>
      <c r="G127" s="27"/>
      <c r="H127" s="17">
        <f>Absterbeordnung!C121</f>
        <v>0.4</v>
      </c>
      <c r="I127" s="18">
        <f t="shared" si="43"/>
        <v>0.10670397317716583</v>
      </c>
      <c r="J127" s="17">
        <f t="shared" si="44"/>
        <v>4.2681589270866335E-2</v>
      </c>
      <c r="K127" s="17">
        <f>SUM($J127:J$136)</f>
        <v>4.2681589270866335E-2</v>
      </c>
      <c r="L127" s="19">
        <f t="shared" si="45"/>
        <v>1</v>
      </c>
      <c r="N127" s="6">
        <v>113</v>
      </c>
      <c r="O127" s="6">
        <f t="shared" si="36"/>
        <v>132</v>
      </c>
      <c r="P127" s="20">
        <f t="shared" si="37"/>
        <v>0.4</v>
      </c>
      <c r="Q127" s="20">
        <f t="shared" si="38"/>
        <v>0.4</v>
      </c>
      <c r="R127" s="5">
        <f t="shared" si="39"/>
        <v>15101.739584368894</v>
      </c>
      <c r="S127" s="5">
        <f t="shared" si="46"/>
        <v>644.56624621561684</v>
      </c>
      <c r="T127" s="20">
        <f>SUM(S127:$S$136)</f>
        <v>644.56624621561684</v>
      </c>
      <c r="U127" s="6">
        <f t="shared" si="47"/>
        <v>1</v>
      </c>
    </row>
    <row r="128" spans="1:21">
      <c r="A128" s="21">
        <v>114</v>
      </c>
      <c r="B128" s="17">
        <f>Absterbeordnung!C122</f>
        <v>0</v>
      </c>
      <c r="C128" s="18">
        <f t="shared" si="40"/>
        <v>0.10461173840898609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0.10461173840898609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133</v>
      </c>
      <c r="P128" s="20">
        <f t="shared" si="37"/>
        <v>0</v>
      </c>
      <c r="Q128" s="20">
        <f t="shared" si="38"/>
        <v>0</v>
      </c>
      <c r="R128" s="5">
        <f t="shared" si="39"/>
        <v>11621.762840648711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>
      <c r="A129" s="21">
        <v>115</v>
      </c>
      <c r="B129" s="17">
        <f>Absterbeordnung!C123</f>
        <v>0</v>
      </c>
      <c r="C129" s="18">
        <f t="shared" si="40"/>
        <v>0.10256052785194716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0.10256052785194716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134</v>
      </c>
      <c r="P129" s="20">
        <f t="shared" si="37"/>
        <v>0</v>
      </c>
      <c r="Q129" s="20">
        <f t="shared" si="38"/>
        <v>0</v>
      </c>
      <c r="R129" s="5">
        <f t="shared" si="39"/>
        <v>8673.9394598059062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>
      <c r="A130" s="21">
        <v>116</v>
      </c>
      <c r="B130" s="17">
        <f>Absterbeordnung!C124</f>
        <v>0</v>
      </c>
      <c r="C130" s="18">
        <f t="shared" si="40"/>
        <v>0.1005495371097521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0.1005495371097521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135</v>
      </c>
      <c r="P130" s="20">
        <f t="shared" si="37"/>
        <v>0</v>
      </c>
      <c r="Q130" s="20">
        <f t="shared" si="38"/>
        <v>0</v>
      </c>
      <c r="R130" s="5">
        <f t="shared" si="39"/>
        <v>6252.8329985087876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>
      <c r="A131" s="21">
        <v>117</v>
      </c>
      <c r="B131" s="17">
        <f>Absterbeordnung!C125</f>
        <v>0</v>
      </c>
      <c r="C131" s="18">
        <f t="shared" si="40"/>
        <v>9.8577977558580526E-2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9.8577977558580526E-2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136</v>
      </c>
      <c r="P131" s="20">
        <f t="shared" si="37"/>
        <v>0</v>
      </c>
      <c r="Q131" s="20">
        <f t="shared" si="38"/>
        <v>0</v>
      </c>
      <c r="R131" s="5">
        <f t="shared" si="39"/>
        <v>4368.1442948959611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>
      <c r="A132" s="21">
        <v>118</v>
      </c>
      <c r="B132" s="17">
        <f>Absterbeordnung!C126</f>
        <v>0</v>
      </c>
      <c r="C132" s="18">
        <f t="shared" si="40"/>
        <v>9.6645076037824032E-2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9.6645076037824032E-2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137</v>
      </c>
      <c r="P132" s="20">
        <f t="shared" si="37"/>
        <v>0</v>
      </c>
      <c r="Q132" s="20">
        <f t="shared" si="38"/>
        <v>0</v>
      </c>
      <c r="R132" s="5">
        <f t="shared" si="39"/>
        <v>2942.440309227959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>
      <c r="A133" s="21">
        <v>119</v>
      </c>
      <c r="B133" s="17">
        <f>Absterbeordnung!C127</f>
        <v>0</v>
      </c>
      <c r="C133" s="18">
        <f t="shared" si="40"/>
        <v>9.4750074546886331E-2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9.4750074546886331E-2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138</v>
      </c>
      <c r="P133" s="20">
        <f t="shared" si="37"/>
        <v>0</v>
      </c>
      <c r="Q133" s="20">
        <f t="shared" si="38"/>
        <v>0</v>
      </c>
      <c r="R133" s="5">
        <f t="shared" si="39"/>
        <v>1938.2656870598248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>
      <c r="A134" s="21">
        <v>120</v>
      </c>
      <c r="B134" s="17">
        <f>Absterbeordnung!C128</f>
        <v>0</v>
      </c>
      <c r="C134" s="18">
        <f t="shared" si="40"/>
        <v>9.2892229947927757E-2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9.2892229947927757E-2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139</v>
      </c>
      <c r="P134" s="20">
        <f t="shared" si="37"/>
        <v>0</v>
      </c>
      <c r="Q134" s="20">
        <f t="shared" si="38"/>
        <v>0</v>
      </c>
      <c r="R134" s="5">
        <f t="shared" si="39"/>
        <v>1231.5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>
      <c r="A135" s="21">
        <v>121</v>
      </c>
      <c r="B135" s="17">
        <f>Absterbeordnung!C129</f>
        <v>0</v>
      </c>
      <c r="C135" s="18">
        <f t="shared" si="40"/>
        <v>9.1070813674438977E-2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9.1070813674438977E-2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140</v>
      </c>
      <c r="P135" s="20">
        <f t="shared" si="37"/>
        <v>0</v>
      </c>
      <c r="Q135" s="20">
        <f t="shared" si="38"/>
        <v>0</v>
      </c>
      <c r="R135" s="5">
        <f t="shared" si="39"/>
        <v>754.3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>
      <c r="A136" s="21">
        <v>122</v>
      </c>
      <c r="B136" s="17">
        <f>Absterbeordnung!C130</f>
        <v>0</v>
      </c>
      <c r="C136" s="18">
        <f t="shared" si="40"/>
        <v>8.9285111445528406E-2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8.9285111445528406E-2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141</v>
      </c>
      <c r="P136" s="20">
        <f t="shared" si="37"/>
        <v>0</v>
      </c>
      <c r="Q136" s="20">
        <f t="shared" si="38"/>
        <v>0</v>
      </c>
      <c r="R136" s="5">
        <f t="shared" si="39"/>
        <v>445.5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="105" zoomScaleNormal="105" workbookViewId="0">
      <selection activeCell="D5" sqref="D5"/>
    </sheetView>
  </sheetViews>
  <sheetFormatPr baseColWidth="10" defaultColWidth="11.42578125" defaultRowHeight="12.75"/>
  <cols>
    <col min="1" max="1" width="50.42578125" style="181" customWidth="1"/>
    <col min="2" max="2" width="15" style="181" customWidth="1"/>
    <col min="3" max="3" width="16.5703125" style="181" customWidth="1"/>
    <col min="4" max="4" width="18.42578125" style="185" customWidth="1"/>
    <col min="5" max="5" width="23" style="185" customWidth="1"/>
    <col min="6" max="6" width="15.5703125" style="185" customWidth="1"/>
    <col min="7" max="16384" width="11.42578125" style="181"/>
  </cols>
  <sheetData>
    <row r="1" spans="1:7" s="160" customFormat="1" ht="18.75" customHeight="1" thickBot="1">
      <c r="A1" s="224" t="s">
        <v>55</v>
      </c>
      <c r="B1" s="225"/>
      <c r="C1" s="225"/>
      <c r="D1" s="225"/>
      <c r="E1" s="225"/>
      <c r="F1" s="226"/>
    </row>
    <row r="2" spans="1:7" s="160" customFormat="1" ht="18.75" customHeight="1" thickBot="1">
      <c r="A2" s="227" t="s">
        <v>56</v>
      </c>
      <c r="B2" s="228"/>
      <c r="C2" s="228"/>
      <c r="D2" s="228"/>
      <c r="E2" s="228"/>
      <c r="F2" s="229"/>
    </row>
    <row r="3" spans="1:7" s="161" customFormat="1" ht="57" customHeight="1" thickBot="1">
      <c r="A3" s="221" t="str">
        <f>"Leibrentenbarwertfaktor "&amp;Absterbeordnung!B6&amp; " - Eine Person - weiblich"</f>
        <v>Leibrentenbarwertfaktor 2019-2021 - Eine Person - weiblich</v>
      </c>
      <c r="B3" s="222"/>
      <c r="C3" s="222"/>
      <c r="D3" s="222"/>
      <c r="E3" s="222"/>
      <c r="F3" s="223"/>
    </row>
    <row r="4" spans="1:7" s="161" customFormat="1" ht="18.75" thickBot="1">
      <c r="A4" s="162"/>
      <c r="B4" s="163"/>
      <c r="C4" s="163"/>
      <c r="D4" s="164"/>
      <c r="E4" s="165" t="s">
        <v>33</v>
      </c>
      <c r="F4" s="209">
        <f>Absterbeordnung!E1</f>
        <v>44768</v>
      </c>
    </row>
    <row r="5" spans="1:7" s="161" customFormat="1" ht="18.75" thickBot="1">
      <c r="A5" s="162" t="s">
        <v>5</v>
      </c>
      <c r="B5" s="166"/>
      <c r="C5" s="163"/>
      <c r="D5" s="195">
        <v>69</v>
      </c>
      <c r="E5" s="164"/>
      <c r="F5" s="167"/>
    </row>
    <row r="6" spans="1:7" s="161" customFormat="1" ht="17.25" customHeight="1">
      <c r="A6" s="162"/>
      <c r="B6" s="166"/>
      <c r="C6" s="163"/>
      <c r="D6" s="164"/>
      <c r="E6" s="164"/>
      <c r="F6" s="167"/>
    </row>
    <row r="7" spans="1:7" s="161" customFormat="1" ht="18.75" thickBot="1">
      <c r="A7" s="162"/>
      <c r="B7" s="166"/>
      <c r="C7" s="163"/>
      <c r="D7" s="164"/>
      <c r="E7" s="164"/>
      <c r="F7" s="167"/>
    </row>
    <row r="8" spans="1:7" s="161" customFormat="1" ht="18.75" thickBot="1">
      <c r="A8" s="162" t="s">
        <v>3</v>
      </c>
      <c r="B8" s="166"/>
      <c r="C8" s="163"/>
      <c r="D8" s="202">
        <v>2</v>
      </c>
      <c r="E8" s="164"/>
      <c r="F8" s="167"/>
    </row>
    <row r="9" spans="1:7" s="161" customFormat="1" ht="18.75" thickBot="1">
      <c r="A9" s="162" t="s">
        <v>54</v>
      </c>
      <c r="B9" s="166"/>
      <c r="C9" s="163"/>
      <c r="D9" s="195" t="s">
        <v>17</v>
      </c>
      <c r="E9" s="164"/>
      <c r="F9" s="167"/>
    </row>
    <row r="10" spans="1:7" s="161" customFormat="1" ht="18.75" thickBot="1">
      <c r="A10" s="162" t="s">
        <v>52</v>
      </c>
      <c r="B10" s="166"/>
      <c r="C10" s="163"/>
      <c r="D10" s="196">
        <v>1</v>
      </c>
      <c r="E10" s="164"/>
      <c r="F10" s="167"/>
    </row>
    <row r="11" spans="1:7" s="161" customFormat="1" ht="18">
      <c r="A11" s="162"/>
      <c r="B11" s="166"/>
      <c r="C11" s="163"/>
      <c r="D11" s="168"/>
      <c r="E11" s="169" t="s">
        <v>40</v>
      </c>
      <c r="F11" s="170" t="s">
        <v>35</v>
      </c>
    </row>
    <row r="12" spans="1:7" s="161" customFormat="1" ht="27" thickBot="1">
      <c r="A12" s="162"/>
      <c r="B12" s="166"/>
      <c r="C12" s="163"/>
      <c r="D12" s="171" t="s">
        <v>34</v>
      </c>
      <c r="E12" s="172" t="s">
        <v>36</v>
      </c>
      <c r="F12" s="173" t="s">
        <v>30</v>
      </c>
    </row>
    <row r="13" spans="1:7" s="161" customFormat="1" ht="18.75" thickBot="1">
      <c r="A13" s="162" t="s">
        <v>42</v>
      </c>
      <c r="B13" s="174"/>
      <c r="C13" s="163"/>
      <c r="D13" s="197">
        <f>LOOKUP(D5,Daten1F!A15:A136,Daten1F!F15:F136)</f>
        <v>15.107887645164221</v>
      </c>
      <c r="E13" s="189">
        <f>IF(D9="vorschüssig",B39,IF(D9="nachschüssig",B40))</f>
        <v>-1</v>
      </c>
      <c r="F13" s="198">
        <f>D13+E13</f>
        <v>14.107887645164221</v>
      </c>
    </row>
    <row r="14" spans="1:7" s="161" customFormat="1" ht="18.75" thickBot="1">
      <c r="A14" s="175"/>
      <c r="B14" s="176"/>
      <c r="C14" s="177"/>
      <c r="D14" s="178"/>
      <c r="E14" s="179"/>
      <c r="F14" s="180"/>
      <c r="G14" s="181"/>
    </row>
    <row r="15" spans="1:7" ht="18.75" thickBot="1">
      <c r="A15" s="190" t="s">
        <v>49</v>
      </c>
      <c r="B15" s="191"/>
      <c r="C15" s="191"/>
      <c r="D15" s="192">
        <f>1-((D13-1)*(D8/100))</f>
        <v>0.71784224709671562</v>
      </c>
      <c r="E15" s="193" t="s">
        <v>51</v>
      </c>
      <c r="F15" s="194"/>
    </row>
    <row r="16" spans="1:7" ht="18">
      <c r="A16" s="182"/>
      <c r="B16" s="182"/>
      <c r="C16" s="182"/>
      <c r="D16" s="183"/>
      <c r="E16" s="184"/>
    </row>
    <row r="17" spans="1:5" ht="18">
      <c r="A17" s="182"/>
      <c r="B17" s="182"/>
      <c r="C17" s="182"/>
      <c r="D17" s="183"/>
      <c r="E17" s="184"/>
    </row>
    <row r="18" spans="1:5" ht="18">
      <c r="A18" s="182"/>
      <c r="B18" s="182"/>
      <c r="C18" s="182"/>
      <c r="D18" s="183"/>
      <c r="E18" s="184"/>
    </row>
    <row r="19" spans="1:5" ht="18">
      <c r="A19" s="182"/>
      <c r="B19" s="182"/>
      <c r="C19" s="182"/>
      <c r="D19" s="183"/>
      <c r="E19" s="184"/>
    </row>
    <row r="20" spans="1:5" ht="18">
      <c r="A20" s="182"/>
      <c r="B20" s="182"/>
      <c r="C20" s="182"/>
      <c r="D20" s="183"/>
      <c r="E20" s="184"/>
    </row>
    <row r="21" spans="1:5" ht="18">
      <c r="A21" s="182"/>
      <c r="B21" s="182"/>
      <c r="C21" s="182"/>
      <c r="D21" s="183"/>
      <c r="E21" s="184"/>
    </row>
    <row r="22" spans="1:5" ht="18">
      <c r="A22" s="182"/>
      <c r="B22" s="182"/>
      <c r="C22" s="182"/>
      <c r="D22" s="183"/>
      <c r="E22" s="184"/>
    </row>
    <row r="23" spans="1:5" ht="18">
      <c r="A23" s="182"/>
      <c r="B23" s="182"/>
      <c r="C23" s="182"/>
      <c r="D23" s="183"/>
      <c r="E23" s="184"/>
    </row>
    <row r="24" spans="1:5" ht="18">
      <c r="A24" s="182"/>
      <c r="B24" s="182"/>
      <c r="C24" s="182"/>
      <c r="D24" s="183"/>
      <c r="E24" s="184"/>
    </row>
    <row r="25" spans="1:5" ht="18">
      <c r="A25" s="182"/>
      <c r="B25" s="182"/>
      <c r="C25" s="182"/>
      <c r="D25" s="183"/>
      <c r="E25" s="184"/>
    </row>
    <row r="26" spans="1:5" ht="18">
      <c r="A26" s="182"/>
      <c r="B26" s="182"/>
      <c r="C26" s="182"/>
      <c r="D26" s="183"/>
      <c r="E26" s="184"/>
    </row>
    <row r="27" spans="1:5" ht="18">
      <c r="A27" s="182"/>
      <c r="B27" s="182"/>
      <c r="C27" s="182"/>
      <c r="D27" s="183"/>
      <c r="E27" s="184"/>
    </row>
    <row r="28" spans="1:5" ht="18">
      <c r="A28" s="182"/>
      <c r="B28" s="182"/>
      <c r="C28" s="182"/>
      <c r="D28" s="183"/>
      <c r="E28" s="184"/>
    </row>
    <row r="29" spans="1:5" ht="18">
      <c r="A29" s="182"/>
      <c r="B29" s="182"/>
      <c r="C29" s="182"/>
      <c r="D29" s="183"/>
      <c r="E29" s="184"/>
    </row>
    <row r="30" spans="1:5" ht="18">
      <c r="A30" s="185"/>
      <c r="B30" s="185"/>
      <c r="C30" s="182"/>
      <c r="D30" s="183"/>
      <c r="E30" s="184"/>
    </row>
    <row r="31" spans="1:5" ht="18">
      <c r="A31" s="185"/>
      <c r="B31" s="185"/>
      <c r="C31" s="182"/>
      <c r="D31" s="183"/>
      <c r="E31" s="184"/>
    </row>
    <row r="32" spans="1:5" ht="18">
      <c r="A32" s="185"/>
      <c r="B32" s="185"/>
      <c r="C32" s="182"/>
      <c r="D32" s="183"/>
      <c r="E32" s="184"/>
    </row>
    <row r="33" spans="1:6" ht="18">
      <c r="A33" s="185"/>
      <c r="B33" s="185"/>
      <c r="C33" s="182"/>
      <c r="D33" s="183"/>
      <c r="E33" s="184"/>
    </row>
    <row r="34" spans="1:6" ht="18">
      <c r="A34" s="185"/>
      <c r="B34" s="185"/>
      <c r="C34" s="182"/>
      <c r="D34" s="183"/>
      <c r="E34" s="184"/>
    </row>
    <row r="35" spans="1:6" ht="18">
      <c r="A35" s="185" t="s">
        <v>25</v>
      </c>
      <c r="B35" s="185">
        <f>LOOKUP(D5,'Daten (F)'!N15:N127,'Daten (F)'!U15:U127)</f>
        <v>12.047982150496946</v>
      </c>
      <c r="C35" s="182"/>
      <c r="D35" s="186"/>
      <c r="E35" s="184"/>
      <c r="F35" s="186"/>
    </row>
    <row r="36" spans="1:6" ht="18">
      <c r="A36" s="185"/>
      <c r="B36" s="185"/>
      <c r="C36" s="182"/>
      <c r="D36" s="186"/>
      <c r="E36" s="184"/>
      <c r="F36" s="186"/>
    </row>
    <row r="37" spans="1:6" ht="18">
      <c r="A37" s="185" t="s">
        <v>52</v>
      </c>
      <c r="B37" s="185">
        <f>D10</f>
        <v>1</v>
      </c>
      <c r="C37" s="182"/>
      <c r="D37" s="186"/>
      <c r="E37" s="184"/>
      <c r="F37" s="186"/>
    </row>
    <row r="38" spans="1:6" ht="18">
      <c r="A38" s="185" t="s">
        <v>53</v>
      </c>
      <c r="B38" s="185">
        <f>D8</f>
        <v>2</v>
      </c>
      <c r="C38" s="182"/>
      <c r="D38" s="187">
        <f>D13+D14-B35</f>
        <v>3.0599054946672748</v>
      </c>
      <c r="E38" s="184"/>
      <c r="F38" s="187">
        <f>D38+E13</f>
        <v>2.0599054946672748</v>
      </c>
    </row>
    <row r="39" spans="1:6" ht="18">
      <c r="A39" s="185" t="s">
        <v>18</v>
      </c>
      <c r="B39" s="185">
        <f>(-1*((B37-1)/(2*B37)))-(((B37*B37-1)/(6*B37^2))*(B38/100))+(((B37^2-1)/(12*B37^2))*((B38/100)^2))</f>
        <v>0</v>
      </c>
      <c r="C39" s="182"/>
      <c r="D39" s="188"/>
      <c r="E39" s="188"/>
    </row>
    <row r="40" spans="1:6" ht="22.5" customHeight="1">
      <c r="A40" s="185" t="s">
        <v>17</v>
      </c>
      <c r="B40" s="185">
        <f>(-1+((B37-1)/(2*B37)))-(((B37*B37-1)/(6*B37^2))*(B38/100))+(((B37^2-1)/(12*B37^2))*((B38/100)^2))</f>
        <v>-1</v>
      </c>
      <c r="C40" s="182"/>
      <c r="D40" s="188"/>
      <c r="E40" s="188"/>
    </row>
    <row r="41" spans="1:6" ht="18">
      <c r="A41" s="185"/>
      <c r="B41" s="185"/>
      <c r="C41" s="182"/>
      <c r="D41" s="181"/>
      <c r="E41" s="181"/>
    </row>
    <row r="42" spans="1:6">
      <c r="A42" s="185"/>
      <c r="B42" s="185"/>
    </row>
    <row r="43" spans="1:6">
      <c r="A43" s="185"/>
      <c r="B43" s="185"/>
    </row>
    <row r="44" spans="1:6">
      <c r="A44" s="185"/>
      <c r="B44" s="185"/>
    </row>
    <row r="47" spans="1:6">
      <c r="B47" s="181" t="s">
        <v>15</v>
      </c>
      <c r="C47" s="181">
        <v>1</v>
      </c>
    </row>
    <row r="48" spans="1:6">
      <c r="B48" s="181" t="s">
        <v>19</v>
      </c>
      <c r="C48" s="181">
        <v>2</v>
      </c>
    </row>
    <row r="49" spans="2:14">
      <c r="C49" s="181">
        <v>4</v>
      </c>
    </row>
    <row r="50" spans="2:14">
      <c r="C50" s="181">
        <v>12</v>
      </c>
    </row>
    <row r="53" spans="2:14">
      <c r="B53" s="185">
        <v>2</v>
      </c>
      <c r="C53" s="185">
        <v>2.5</v>
      </c>
      <c r="D53" s="185">
        <v>3</v>
      </c>
      <c r="E53" s="185">
        <v>3.5</v>
      </c>
      <c r="F53" s="185">
        <v>4</v>
      </c>
      <c r="G53" s="185">
        <v>4.5</v>
      </c>
      <c r="H53" s="185">
        <v>5</v>
      </c>
      <c r="I53" s="185">
        <v>5.5</v>
      </c>
      <c r="J53" s="185">
        <v>6</v>
      </c>
      <c r="K53" s="185">
        <v>7</v>
      </c>
      <c r="L53" s="185">
        <v>8</v>
      </c>
      <c r="M53" s="185">
        <v>9</v>
      </c>
      <c r="N53" s="185">
        <v>10</v>
      </c>
    </row>
  </sheetData>
  <sheetProtection password="851D" sheet="1" objects="1" scenarios="1"/>
  <dataConsolidate/>
  <customSheetViews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3:F3"/>
    <mergeCell ref="A1:F1"/>
    <mergeCell ref="A2:F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zoomScale="105" zoomScaleNormal="105" workbookViewId="0">
      <selection activeCell="D5" sqref="D5"/>
    </sheetView>
  </sheetViews>
  <sheetFormatPr baseColWidth="10" defaultColWidth="11.42578125" defaultRowHeight="12.75"/>
  <cols>
    <col min="1" max="1" width="51.85546875" style="72" customWidth="1"/>
    <col min="2" max="2" width="15" style="72" customWidth="1"/>
    <col min="3" max="3" width="16.5703125" style="72" customWidth="1"/>
    <col min="4" max="4" width="18.42578125" style="118" customWidth="1"/>
    <col min="5" max="5" width="23" style="118" customWidth="1"/>
    <col min="6" max="6" width="15" style="118" customWidth="1"/>
    <col min="7" max="16384" width="11.42578125" style="72"/>
  </cols>
  <sheetData>
    <row r="1" spans="1:6" ht="18.75" customHeight="1" thickBot="1">
      <c r="A1" s="218" t="s">
        <v>55</v>
      </c>
      <c r="B1" s="219"/>
      <c r="C1" s="219"/>
      <c r="D1" s="219"/>
      <c r="E1" s="219"/>
      <c r="F1" s="220"/>
    </row>
    <row r="2" spans="1:6" s="117" customFormat="1" ht="18.75" customHeight="1" thickBot="1">
      <c r="A2" s="212" t="s">
        <v>56</v>
      </c>
      <c r="B2" s="213"/>
      <c r="C2" s="213"/>
      <c r="D2" s="213"/>
      <c r="E2" s="213"/>
      <c r="F2" s="214"/>
    </row>
    <row r="3" spans="1:6" s="117" customFormat="1" ht="57" customHeight="1" thickBot="1">
      <c r="A3" s="230" t="str">
        <f>"Leibrentenbarwertfaktor "&amp;Absterbeordnung!B6&amp; " -   Mann - Frau "</f>
        <v xml:space="preserve">Leibrentenbarwertfaktor 2019-2021 -   Mann - Frau </v>
      </c>
      <c r="B3" s="231"/>
      <c r="C3" s="231"/>
      <c r="D3" s="232" t="s">
        <v>39</v>
      </c>
      <c r="E3" s="232"/>
      <c r="F3" s="233"/>
    </row>
    <row r="4" spans="1:6" s="117" customFormat="1" ht="18.75" thickBot="1">
      <c r="A4" s="40"/>
      <c r="B4" s="41"/>
      <c r="C4" s="41"/>
      <c r="D4" s="42"/>
      <c r="E4" s="81" t="s">
        <v>33</v>
      </c>
      <c r="F4" s="208">
        <f>Absterbeordnung!E1</f>
        <v>44768</v>
      </c>
    </row>
    <row r="5" spans="1:6" s="117" customFormat="1" ht="18.75" thickBot="1">
      <c r="A5" s="40" t="s">
        <v>4</v>
      </c>
      <c r="B5" s="93"/>
      <c r="C5" s="41"/>
      <c r="D5" s="44">
        <v>50</v>
      </c>
      <c r="E5" s="42"/>
      <c r="F5" s="94"/>
    </row>
    <row r="6" spans="1:6" s="117" customFormat="1" ht="18.75" thickBot="1">
      <c r="A6" s="40" t="s">
        <v>5</v>
      </c>
      <c r="B6" s="93"/>
      <c r="C6" s="41"/>
      <c r="D6" s="44">
        <v>50</v>
      </c>
      <c r="E6" s="42"/>
      <c r="F6" s="94"/>
    </row>
    <row r="7" spans="1:6" s="117" customFormat="1" ht="18.75" thickBot="1">
      <c r="A7" s="40"/>
      <c r="B7" s="93"/>
      <c r="C7" s="41"/>
      <c r="D7" s="42"/>
      <c r="E7" s="42"/>
      <c r="F7" s="94"/>
    </row>
    <row r="8" spans="1:6" s="117" customFormat="1" ht="18.75" thickBot="1">
      <c r="A8" s="40" t="s">
        <v>3</v>
      </c>
      <c r="B8" s="93"/>
      <c r="C8" s="41"/>
      <c r="D8" s="203">
        <v>2</v>
      </c>
      <c r="E8" s="42"/>
      <c r="F8" s="94"/>
    </row>
    <row r="9" spans="1:6" s="117" customFormat="1" ht="18.75" thickBot="1">
      <c r="A9" s="40" t="s">
        <v>54</v>
      </c>
      <c r="B9" s="93"/>
      <c r="C9" s="41"/>
      <c r="D9" s="44" t="s">
        <v>18</v>
      </c>
      <c r="E9" s="42"/>
      <c r="F9" s="94"/>
    </row>
    <row r="10" spans="1:6" s="117" customFormat="1" ht="18.75" thickBot="1">
      <c r="A10" s="40" t="s">
        <v>52</v>
      </c>
      <c r="B10" s="93"/>
      <c r="C10" s="41"/>
      <c r="D10" s="95">
        <v>12</v>
      </c>
      <c r="E10" s="42"/>
      <c r="F10" s="94"/>
    </row>
    <row r="11" spans="1:6" s="117" customFormat="1" ht="18">
      <c r="A11" s="40"/>
      <c r="B11" s="93"/>
      <c r="C11" s="41"/>
      <c r="D11" s="237" t="s">
        <v>34</v>
      </c>
      <c r="E11" s="144" t="s">
        <v>40</v>
      </c>
      <c r="F11" s="86" t="s">
        <v>35</v>
      </c>
    </row>
    <row r="12" spans="1:6" s="117" customFormat="1" ht="18.75" thickBot="1">
      <c r="A12" s="40"/>
      <c r="B12" s="93"/>
      <c r="C12" s="41"/>
      <c r="D12" s="238"/>
      <c r="E12" s="145" t="s">
        <v>36</v>
      </c>
      <c r="F12" s="87" t="s">
        <v>30</v>
      </c>
    </row>
    <row r="13" spans="1:6" s="117" customFormat="1" ht="18.75" thickBot="1">
      <c r="A13" s="40" t="s">
        <v>41</v>
      </c>
      <c r="B13" s="108"/>
      <c r="C13" s="89"/>
      <c r="D13" s="111">
        <f>LOOKUP(D5,Daten!A15:A136,Daten!F15:F136)</f>
        <v>22.575730050899576</v>
      </c>
      <c r="E13" s="234">
        <f>IF(D9="vorschüssig",B48,IF(D9="nachschüssig",B49))</f>
        <v>-0.46161041666666663</v>
      </c>
      <c r="F13" s="112">
        <f>D13+E13</f>
        <v>22.11411963423291</v>
      </c>
    </row>
    <row r="14" spans="1:6" s="117" customFormat="1" ht="18.75" thickBot="1">
      <c r="A14" s="40"/>
      <c r="B14" s="108"/>
      <c r="C14" s="89"/>
      <c r="D14" s="47"/>
      <c r="E14" s="235"/>
      <c r="F14" s="109"/>
    </row>
    <row r="15" spans="1:6" s="117" customFormat="1" ht="18.75" thickBot="1">
      <c r="A15" s="40" t="s">
        <v>43</v>
      </c>
      <c r="B15" s="108"/>
      <c r="C15" s="89"/>
      <c r="D15" s="111">
        <f>LOOKUP(D6,Daten!A15:A136,Daten!L15:L136)</f>
        <v>24.92806415336624</v>
      </c>
      <c r="E15" s="235"/>
      <c r="F15" s="112">
        <f>D15+E13</f>
        <v>24.466453736699574</v>
      </c>
    </row>
    <row r="16" spans="1:6" s="117" customFormat="1" ht="18">
      <c r="A16" s="40"/>
      <c r="B16" s="89"/>
      <c r="C16" s="89"/>
      <c r="D16" s="90"/>
      <c r="E16" s="235"/>
      <c r="F16" s="110"/>
    </row>
    <row r="17" spans="1:7" s="117" customFormat="1" ht="18">
      <c r="A17" s="40"/>
      <c r="B17" s="89"/>
      <c r="C17" s="89"/>
      <c r="D17" s="90"/>
      <c r="E17" s="235"/>
      <c r="F17" s="110"/>
    </row>
    <row r="18" spans="1:7" s="117" customFormat="1" ht="18">
      <c r="A18" s="154"/>
      <c r="B18" s="155"/>
      <c r="C18" s="89"/>
      <c r="D18" s="90"/>
      <c r="E18" s="235"/>
      <c r="F18" s="110"/>
    </row>
    <row r="19" spans="1:7" s="117" customFormat="1" ht="18.75" thickBot="1">
      <c r="A19" s="40" t="s">
        <v>29</v>
      </c>
      <c r="B19" s="47"/>
      <c r="C19" s="89"/>
      <c r="D19" s="90"/>
      <c r="E19" s="235"/>
      <c r="F19" s="110"/>
    </row>
    <row r="20" spans="1:7" s="117" customFormat="1" ht="18.75" customHeight="1" thickBot="1">
      <c r="A20" s="40" t="s">
        <v>28</v>
      </c>
      <c r="B20" s="108"/>
      <c r="C20" s="89"/>
      <c r="D20" s="111">
        <f>D13+D15-B1212</f>
        <v>27.199866169314085</v>
      </c>
      <c r="E20" s="235"/>
      <c r="F20" s="112">
        <f>D20+E13</f>
        <v>26.738255752647419</v>
      </c>
    </row>
    <row r="21" spans="1:7" s="117" customFormat="1" ht="18.75" customHeight="1" thickBot="1">
      <c r="A21" s="48" t="s">
        <v>38</v>
      </c>
      <c r="B21" s="96"/>
      <c r="C21" s="49"/>
      <c r="D21" s="111">
        <f>B1212</f>
        <v>20.303928034951731</v>
      </c>
      <c r="E21" s="236"/>
      <c r="F21" s="112">
        <f>D21+E13</f>
        <v>19.842317618285065</v>
      </c>
    </row>
    <row r="22" spans="1:7" s="117" customFormat="1" ht="22.5" customHeight="1" thickBot="1">
      <c r="A22" s="40"/>
      <c r="B22" s="43"/>
      <c r="C22" s="41"/>
      <c r="D22" s="42"/>
      <c r="E22" s="42"/>
      <c r="F22" s="156"/>
      <c r="G22" s="72"/>
    </row>
    <row r="23" spans="1:7" ht="18.75" thickBot="1">
      <c r="A23" s="151" t="s">
        <v>47</v>
      </c>
      <c r="B23" s="150"/>
      <c r="C23" s="150"/>
      <c r="D23" s="148">
        <f>1-((D20-1)*(D8/100))</f>
        <v>0.47600267661371831</v>
      </c>
      <c r="E23" s="151" t="s">
        <v>51</v>
      </c>
      <c r="F23" s="152"/>
    </row>
    <row r="24" spans="1:7" ht="18.75" thickBot="1">
      <c r="A24" s="151" t="s">
        <v>48</v>
      </c>
      <c r="B24" s="150"/>
      <c r="C24" s="150"/>
      <c r="D24" s="148">
        <f>1-((D21-1)*(D8/100))</f>
        <v>0.61392143930096532</v>
      </c>
      <c r="E24" s="151" t="s">
        <v>51</v>
      </c>
      <c r="F24" s="152"/>
    </row>
    <row r="46" spans="1:3">
      <c r="A46" s="72" t="s">
        <v>52</v>
      </c>
      <c r="B46" s="72">
        <f>nachschüssig</f>
        <v>12</v>
      </c>
    </row>
    <row r="47" spans="1:3">
      <c r="A47" s="72" t="s">
        <v>53</v>
      </c>
      <c r="B47" s="72">
        <f>D8</f>
        <v>2</v>
      </c>
    </row>
    <row r="48" spans="1:3">
      <c r="A48" s="72" t="s">
        <v>18</v>
      </c>
      <c r="B48" s="72">
        <f>(-1*((B46-1)/(2*B46)))-(((B46*B46-1)/(6*B46^2))*(B47/100))+(((B46^2-1)/(12*B46^2))*((B47/100)^2))</f>
        <v>-0.46161041666666663</v>
      </c>
      <c r="C48" s="72">
        <v>1</v>
      </c>
    </row>
    <row r="49" spans="1:14">
      <c r="A49" s="72" t="s">
        <v>17</v>
      </c>
      <c r="B49" s="72">
        <f>(-1+((B46-1)/(2*B46)))-(((B46*B46-1)/(6*B46^2))*(B47/100))+(((B46^2-1)/(12*B46^2))*((B47/100)^2))</f>
        <v>-0.54494375000000006</v>
      </c>
      <c r="C49" s="72">
        <v>2</v>
      </c>
    </row>
    <row r="50" spans="1:14">
      <c r="C50" s="72">
        <v>4</v>
      </c>
    </row>
    <row r="51" spans="1:14">
      <c r="C51" s="72">
        <v>12</v>
      </c>
    </row>
    <row r="54" spans="1:14">
      <c r="B54" s="118">
        <v>2</v>
      </c>
      <c r="C54" s="118">
        <v>2.5</v>
      </c>
      <c r="D54" s="118">
        <v>3</v>
      </c>
      <c r="E54" s="118">
        <v>3.5</v>
      </c>
      <c r="F54" s="118">
        <v>4</v>
      </c>
      <c r="G54" s="118">
        <v>4.5</v>
      </c>
      <c r="H54" s="118">
        <v>5</v>
      </c>
      <c r="I54" s="118">
        <v>5.5</v>
      </c>
      <c r="J54" s="118">
        <v>6</v>
      </c>
      <c r="K54" s="118">
        <v>7</v>
      </c>
      <c r="L54" s="118">
        <v>8</v>
      </c>
      <c r="M54" s="118">
        <v>9</v>
      </c>
      <c r="N54" s="118">
        <v>10</v>
      </c>
    </row>
    <row r="1212" spans="1:2" ht="14.25">
      <c r="A1212" s="45" t="s">
        <v>16</v>
      </c>
      <c r="B1212" s="46">
        <f>LOOKUP(D5,Daten!N15:N127,Daten!U15:U127)</f>
        <v>20.303928034951731</v>
      </c>
    </row>
  </sheetData>
  <sheetProtection password="851D" sheet="1" objects="1" scenarios="1"/>
  <dataConsolidate/>
  <customSheetViews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="105" zoomScaleNormal="105" workbookViewId="0">
      <selection activeCell="A23" sqref="A23"/>
    </sheetView>
  </sheetViews>
  <sheetFormatPr baseColWidth="10" defaultColWidth="11.42578125" defaultRowHeight="12.75"/>
  <cols>
    <col min="1" max="1" width="50.5703125" style="123" customWidth="1"/>
    <col min="2" max="2" width="15" style="123" customWidth="1"/>
    <col min="3" max="3" width="16.5703125" style="123" customWidth="1"/>
    <col min="4" max="4" width="18.42578125" style="130" customWidth="1"/>
    <col min="5" max="5" width="23" style="130" customWidth="1"/>
    <col min="6" max="6" width="15.28515625" style="130" customWidth="1"/>
    <col min="7" max="16384" width="11.42578125" style="123"/>
  </cols>
  <sheetData>
    <row r="1" spans="1:6" ht="18.75" customHeight="1" thickBot="1">
      <c r="A1" s="239" t="s">
        <v>55</v>
      </c>
      <c r="B1" s="240"/>
      <c r="C1" s="240"/>
      <c r="D1" s="240"/>
      <c r="E1" s="240"/>
      <c r="F1" s="241"/>
    </row>
    <row r="2" spans="1:6" ht="18.75" customHeight="1" thickBot="1">
      <c r="A2" s="246" t="s">
        <v>56</v>
      </c>
      <c r="B2" s="247"/>
      <c r="C2" s="247"/>
      <c r="D2" s="247"/>
      <c r="E2" s="247"/>
      <c r="F2" s="248"/>
    </row>
    <row r="3" spans="1:6" ht="57" customHeight="1" thickBot="1">
      <c r="A3" s="242" t="str">
        <f>"Leibrentenbarwertfaktor "&amp;Absterbeordnung!B6&amp; " - Zwei Männer "</f>
        <v xml:space="preserve">Leibrentenbarwertfaktor 2019-2021 - Zwei Männer </v>
      </c>
      <c r="B3" s="243"/>
      <c r="C3" s="243"/>
      <c r="D3" s="244" t="s">
        <v>39</v>
      </c>
      <c r="E3" s="244"/>
      <c r="F3" s="245"/>
    </row>
    <row r="4" spans="1:6" ht="18.75" thickBot="1">
      <c r="A4" s="50"/>
      <c r="B4" s="51"/>
      <c r="C4" s="51"/>
      <c r="D4" s="52"/>
      <c r="E4" s="83" t="s">
        <v>33</v>
      </c>
      <c r="F4" s="210">
        <f>Absterbeordnung!E1</f>
        <v>44768</v>
      </c>
    </row>
    <row r="5" spans="1:6" ht="18.75" thickBot="1">
      <c r="A5" s="54" t="s">
        <v>23</v>
      </c>
      <c r="B5" s="55"/>
      <c r="C5" s="51"/>
      <c r="D5" s="44">
        <v>50</v>
      </c>
      <c r="E5" s="52"/>
      <c r="F5" s="53"/>
    </row>
    <row r="6" spans="1:6" ht="18.75" thickBot="1">
      <c r="A6" s="54" t="s">
        <v>20</v>
      </c>
      <c r="B6" s="55"/>
      <c r="C6" s="51"/>
      <c r="D6" s="44">
        <v>50</v>
      </c>
      <c r="E6" s="52"/>
      <c r="F6" s="53"/>
    </row>
    <row r="7" spans="1:6" ht="18.75" thickBot="1">
      <c r="A7" s="54"/>
      <c r="B7" s="55"/>
      <c r="C7" s="51"/>
      <c r="D7" s="52"/>
      <c r="E7" s="52"/>
      <c r="F7" s="53"/>
    </row>
    <row r="8" spans="1:6" ht="18.75" thickBot="1">
      <c r="A8" s="54" t="s">
        <v>3</v>
      </c>
      <c r="B8" s="55"/>
      <c r="C8" s="51"/>
      <c r="D8" s="201">
        <v>2</v>
      </c>
      <c r="E8" s="52"/>
      <c r="F8" s="53"/>
    </row>
    <row r="9" spans="1:6" ht="18.75" thickBot="1">
      <c r="A9" s="54" t="s">
        <v>54</v>
      </c>
      <c r="B9" s="55"/>
      <c r="C9" s="51"/>
      <c r="D9" s="44" t="s">
        <v>18</v>
      </c>
      <c r="E9" s="52"/>
      <c r="F9" s="53"/>
    </row>
    <row r="10" spans="1:6" ht="18.75" thickBot="1">
      <c r="A10" s="54" t="s">
        <v>52</v>
      </c>
      <c r="B10" s="55"/>
      <c r="C10" s="51"/>
      <c r="D10" s="95">
        <v>5</v>
      </c>
      <c r="E10" s="52"/>
      <c r="F10" s="53"/>
    </row>
    <row r="11" spans="1:6" ht="18">
      <c r="A11" s="54"/>
      <c r="B11" s="55"/>
      <c r="C11" s="51"/>
      <c r="D11" s="249" t="s">
        <v>34</v>
      </c>
      <c r="E11" s="142" t="s">
        <v>40</v>
      </c>
      <c r="F11" s="113" t="s">
        <v>35</v>
      </c>
    </row>
    <row r="12" spans="1:6" ht="18.75" thickBot="1">
      <c r="A12" s="54"/>
      <c r="B12" s="55"/>
      <c r="C12" s="51"/>
      <c r="D12" s="250"/>
      <c r="E12" s="143" t="s">
        <v>36</v>
      </c>
      <c r="F12" s="114" t="s">
        <v>30</v>
      </c>
    </row>
    <row r="13" spans="1:6" ht="18.75" thickBot="1">
      <c r="A13" s="54" t="s">
        <v>44</v>
      </c>
      <c r="B13" s="55"/>
      <c r="C13" s="51"/>
      <c r="D13" s="132">
        <f>LOOKUP(D5,'Daten (M)'!A15:A136,'Daten (M)'!F15:F136)</f>
        <v>22.575730050899576</v>
      </c>
      <c r="E13" s="234">
        <f>IF(D9="vorschüssig",B43,IF(D9="nachschüssig",B44))</f>
        <v>-0.40316800000000003</v>
      </c>
      <c r="F13" s="134">
        <f>D13+E13</f>
        <v>22.172562050899575</v>
      </c>
    </row>
    <row r="14" spans="1:6" ht="18.75" thickBot="1">
      <c r="A14" s="54" t="s">
        <v>45</v>
      </c>
      <c r="B14" s="55"/>
      <c r="C14" s="51"/>
      <c r="D14" s="132">
        <f>LOOKUP(D6,'Daten (M)'!A15:A136,'Daten (M)'!L15:L136)</f>
        <v>22.575730050899576</v>
      </c>
      <c r="E14" s="235"/>
      <c r="F14" s="134">
        <f>D14+E13</f>
        <v>22.172562050899575</v>
      </c>
    </row>
    <row r="15" spans="1:6" ht="18">
      <c r="A15" s="54"/>
      <c r="B15" s="51"/>
      <c r="C15" s="51"/>
      <c r="D15" s="91"/>
      <c r="E15" s="235"/>
      <c r="F15" s="133"/>
    </row>
    <row r="16" spans="1:6" ht="18">
      <c r="A16" s="54"/>
      <c r="B16" s="51"/>
      <c r="C16" s="51"/>
      <c r="D16" s="91"/>
      <c r="E16" s="235"/>
      <c r="F16" s="133"/>
    </row>
    <row r="17" spans="1:7" ht="18">
      <c r="A17" s="157"/>
      <c r="B17" s="126"/>
      <c r="C17" s="51"/>
      <c r="D17" s="91"/>
      <c r="E17" s="235"/>
      <c r="F17" s="133"/>
    </row>
    <row r="18" spans="1:7" ht="18">
      <c r="A18" s="56"/>
      <c r="B18" s="57"/>
      <c r="C18" s="51"/>
      <c r="D18" s="91"/>
      <c r="E18" s="235"/>
      <c r="F18" s="133"/>
    </row>
    <row r="19" spans="1:7" ht="18.75" thickBot="1">
      <c r="A19" s="54" t="s">
        <v>26</v>
      </c>
      <c r="B19" s="58"/>
      <c r="C19" s="51"/>
      <c r="D19" s="91"/>
      <c r="E19" s="235"/>
      <c r="F19" s="133"/>
    </row>
    <row r="20" spans="1:7" ht="18.75" customHeight="1" thickBot="1">
      <c r="A20" s="54" t="s">
        <v>28</v>
      </c>
      <c r="B20" s="55"/>
      <c r="C20" s="51"/>
      <c r="D20" s="132">
        <f>D13+D14-B1073</f>
        <v>26.142054309837622</v>
      </c>
      <c r="E20" s="235"/>
      <c r="F20" s="134">
        <f>D20+E13</f>
        <v>25.738886309837621</v>
      </c>
    </row>
    <row r="21" spans="1:7" ht="18.75" customHeight="1" thickBot="1">
      <c r="A21" s="59" t="s">
        <v>38</v>
      </c>
      <c r="B21" s="60"/>
      <c r="C21" s="61"/>
      <c r="D21" s="132">
        <f>B1073</f>
        <v>19.00940579196153</v>
      </c>
      <c r="E21" s="236"/>
      <c r="F21" s="134">
        <f>D21+E13</f>
        <v>18.606237791961529</v>
      </c>
    </row>
    <row r="22" spans="1:7" ht="22.5" customHeight="1" thickBot="1">
      <c r="A22" s="127"/>
      <c r="B22" s="126"/>
      <c r="C22" s="128"/>
      <c r="D22" s="129"/>
      <c r="E22" s="129"/>
      <c r="F22" s="125"/>
      <c r="G22" s="126"/>
    </row>
    <row r="23" spans="1:7" s="126" customFormat="1" ht="18.75" thickBot="1">
      <c r="A23" s="151" t="s">
        <v>47</v>
      </c>
      <c r="B23" s="150"/>
      <c r="C23" s="150"/>
      <c r="D23" s="148">
        <f>1-((D20-1)*(D8/100))</f>
        <v>0.4971589138032475</v>
      </c>
      <c r="E23" s="151" t="s">
        <v>51</v>
      </c>
      <c r="F23" s="152"/>
    </row>
    <row r="24" spans="1:7" s="126" customFormat="1" ht="18.75" thickBot="1">
      <c r="A24" s="151" t="s">
        <v>48</v>
      </c>
      <c r="B24" s="150"/>
      <c r="C24" s="150"/>
      <c r="D24" s="148">
        <f>1-((D21-1)*(D8/100))</f>
        <v>0.6398118841607694</v>
      </c>
      <c r="E24" s="151" t="s">
        <v>51</v>
      </c>
      <c r="F24" s="152"/>
    </row>
    <row r="25" spans="1:7" s="126" customFormat="1">
      <c r="D25" s="124"/>
      <c r="E25" s="124"/>
      <c r="F25" s="124"/>
    </row>
    <row r="26" spans="1:7" s="126" customFormat="1">
      <c r="D26" s="124"/>
      <c r="E26" s="124"/>
      <c r="F26" s="124"/>
    </row>
    <row r="27" spans="1:7" s="126" customFormat="1">
      <c r="D27" s="124"/>
      <c r="E27" s="124"/>
      <c r="F27" s="124"/>
    </row>
    <row r="28" spans="1:7" s="126" customFormat="1">
      <c r="D28" s="124"/>
      <c r="E28" s="124"/>
      <c r="F28" s="124"/>
    </row>
    <row r="29" spans="1:7" s="126" customFormat="1">
      <c r="D29" s="124"/>
      <c r="E29" s="124"/>
      <c r="F29" s="124"/>
    </row>
    <row r="30" spans="1:7" s="126" customFormat="1">
      <c r="D30" s="124"/>
      <c r="E30" s="124"/>
      <c r="F30" s="124"/>
    </row>
    <row r="31" spans="1:7" s="126" customFormat="1">
      <c r="D31" s="124"/>
      <c r="E31" s="124"/>
      <c r="F31" s="124"/>
    </row>
    <row r="32" spans="1:7" s="126" customFormat="1">
      <c r="D32" s="124"/>
      <c r="E32" s="124"/>
      <c r="F32" s="124"/>
    </row>
    <row r="33" spans="1:14" s="126" customFormat="1">
      <c r="D33" s="124"/>
      <c r="E33" s="124"/>
      <c r="F33" s="124"/>
    </row>
    <row r="34" spans="1:14" s="126" customFormat="1">
      <c r="D34" s="124"/>
      <c r="E34" s="124"/>
      <c r="F34" s="124"/>
    </row>
    <row r="35" spans="1:14" s="126" customFormat="1">
      <c r="D35" s="124"/>
      <c r="E35" s="124"/>
      <c r="F35" s="124"/>
    </row>
    <row r="36" spans="1:14" s="126" customFormat="1">
      <c r="D36" s="124"/>
      <c r="E36" s="124"/>
      <c r="F36" s="124"/>
    </row>
    <row r="37" spans="1:14" s="126" customFormat="1">
      <c r="D37" s="124"/>
      <c r="E37" s="124"/>
      <c r="F37" s="124"/>
    </row>
    <row r="38" spans="1:14" s="126" customFormat="1">
      <c r="D38" s="124"/>
      <c r="E38" s="124"/>
      <c r="F38" s="124"/>
    </row>
    <row r="41" spans="1:14">
      <c r="A41" s="123" t="s">
        <v>52</v>
      </c>
      <c r="B41" s="124">
        <f>D10</f>
        <v>5</v>
      </c>
    </row>
    <row r="42" spans="1:14">
      <c r="A42" s="123" t="s">
        <v>53</v>
      </c>
      <c r="B42" s="123">
        <f>D8</f>
        <v>2</v>
      </c>
      <c r="C42" s="123">
        <v>1</v>
      </c>
    </row>
    <row r="43" spans="1:14">
      <c r="A43" s="123" t="s">
        <v>18</v>
      </c>
      <c r="B43" s="123">
        <f>(-1*((B41-1)/(2*B41)))-(((B41*B41-1)/(6*B41^2))*(B42/100))+(((B41^2-1)/(12*B41^2))*((B42/100)^2))</f>
        <v>-0.40316800000000003</v>
      </c>
      <c r="C43" s="123">
        <v>2</v>
      </c>
    </row>
    <row r="44" spans="1:14">
      <c r="A44" s="123" t="s">
        <v>17</v>
      </c>
      <c r="B44" s="123">
        <f>(-1+((B41-1)/(2*B41)))-(((B41*B41-1)/(6*B41^2))*(B42/100))+(((B41^2-1)/(12*B41^2))*((B42/100)^2))</f>
        <v>-0.60316799999999993</v>
      </c>
      <c r="C44" s="123">
        <v>4</v>
      </c>
    </row>
    <row r="45" spans="1:14">
      <c r="C45" s="123">
        <v>12</v>
      </c>
    </row>
    <row r="47" spans="1:14">
      <c r="B47" s="124"/>
    </row>
    <row r="48" spans="1:14">
      <c r="B48" s="124">
        <v>2</v>
      </c>
      <c r="C48" s="124">
        <v>2.5</v>
      </c>
      <c r="D48" s="124">
        <v>3</v>
      </c>
      <c r="E48" s="124">
        <v>3.5</v>
      </c>
      <c r="F48" s="124">
        <v>4</v>
      </c>
      <c r="G48" s="124">
        <v>4.5</v>
      </c>
      <c r="H48" s="124">
        <v>5</v>
      </c>
      <c r="I48" s="124">
        <v>5.5</v>
      </c>
      <c r="J48" s="124">
        <v>6</v>
      </c>
      <c r="K48" s="124">
        <v>7</v>
      </c>
      <c r="L48" s="124">
        <v>8</v>
      </c>
      <c r="M48" s="124">
        <v>9</v>
      </c>
      <c r="N48" s="125">
        <v>10</v>
      </c>
    </row>
    <row r="1073" spans="1:2" ht="14.25">
      <c r="A1073" s="56" t="s">
        <v>24</v>
      </c>
      <c r="B1073" s="57">
        <f>LOOKUP(D5,'Daten (M)'!N15:N127,'Daten (M)'!U15:U127)</f>
        <v>19.00940579196153</v>
      </c>
    </row>
  </sheetData>
  <sheetProtection password="851D" sheet="1" objects="1" scenarios="1"/>
  <dataConsolidate/>
  <customSheetViews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tabSelected="1" showOutlineSymbols="0" zoomScale="105" zoomScaleNormal="105" workbookViewId="0">
      <selection activeCell="D5" sqref="D5"/>
    </sheetView>
  </sheetViews>
  <sheetFormatPr baseColWidth="10" defaultColWidth="11.42578125" defaultRowHeight="12.75"/>
  <cols>
    <col min="1" max="1" width="50.42578125" style="79" customWidth="1"/>
    <col min="2" max="2" width="15" style="79" customWidth="1"/>
    <col min="3" max="3" width="16.5703125" style="79" customWidth="1"/>
    <col min="4" max="4" width="18.42578125" style="85" customWidth="1"/>
    <col min="5" max="5" width="23" style="85" customWidth="1"/>
    <col min="6" max="6" width="15.5703125" style="85" customWidth="1"/>
    <col min="7" max="16384" width="11.42578125" style="79"/>
  </cols>
  <sheetData>
    <row r="1" spans="1:7" s="116" customFormat="1" ht="18.75" customHeight="1" thickBot="1">
      <c r="A1" s="251" t="s">
        <v>57</v>
      </c>
      <c r="B1" s="252"/>
      <c r="C1" s="252"/>
      <c r="D1" s="252"/>
      <c r="E1" s="252"/>
      <c r="F1" s="253"/>
      <c r="G1" s="79"/>
    </row>
    <row r="2" spans="1:7" s="116" customFormat="1" ht="18.75" customHeight="1" thickBot="1">
      <c r="A2" s="254" t="s">
        <v>56</v>
      </c>
      <c r="B2" s="255"/>
      <c r="C2" s="255"/>
      <c r="D2" s="255"/>
      <c r="E2" s="255"/>
      <c r="F2" s="256"/>
      <c r="G2" s="79"/>
    </row>
    <row r="3" spans="1:7" s="116" customFormat="1" ht="57" customHeight="1" thickBot="1">
      <c r="A3" s="257" t="str">
        <f>"Leibrentenbarwertfaktor "&amp;Absterbeordnung!B6&amp; " - Zwei Frauen "</f>
        <v xml:space="preserve">Leibrentenbarwertfaktor 2019-2021 - Zwei Frauen </v>
      </c>
      <c r="B3" s="258"/>
      <c r="C3" s="258"/>
      <c r="D3" s="259" t="s">
        <v>39</v>
      </c>
      <c r="E3" s="259"/>
      <c r="F3" s="260"/>
      <c r="G3" s="79"/>
    </row>
    <row r="4" spans="1:7" s="116" customFormat="1" ht="18.75" thickBot="1">
      <c r="A4" s="62"/>
      <c r="B4" s="63"/>
      <c r="C4" s="63"/>
      <c r="D4" s="64"/>
      <c r="E4" s="82" t="s">
        <v>33</v>
      </c>
      <c r="F4" s="211">
        <f>Absterbeordnung!E1</f>
        <v>44768</v>
      </c>
      <c r="G4" s="79"/>
    </row>
    <row r="5" spans="1:7" s="116" customFormat="1" ht="18.75" thickBot="1">
      <c r="A5" s="62" t="s">
        <v>22</v>
      </c>
      <c r="B5" s="104"/>
      <c r="C5" s="63"/>
      <c r="D5" s="44">
        <v>50</v>
      </c>
      <c r="E5" s="64"/>
      <c r="F5" s="105"/>
      <c r="G5" s="79"/>
    </row>
    <row r="6" spans="1:7" s="116" customFormat="1" ht="18.75" thickBot="1">
      <c r="A6" s="62" t="s">
        <v>21</v>
      </c>
      <c r="B6" s="104"/>
      <c r="C6" s="63"/>
      <c r="D6" s="44">
        <v>50</v>
      </c>
      <c r="E6" s="64"/>
      <c r="F6" s="105"/>
      <c r="G6" s="79"/>
    </row>
    <row r="7" spans="1:7" s="116" customFormat="1" ht="18.75" thickBot="1">
      <c r="A7" s="62"/>
      <c r="B7" s="104"/>
      <c r="C7" s="63"/>
      <c r="D7" s="64"/>
      <c r="E7" s="64"/>
      <c r="F7" s="105"/>
      <c r="G7" s="79"/>
    </row>
    <row r="8" spans="1:7" s="116" customFormat="1" ht="18.75" thickBot="1">
      <c r="A8" s="62" t="s">
        <v>3</v>
      </c>
      <c r="B8" s="104"/>
      <c r="C8" s="63"/>
      <c r="D8" s="201">
        <v>2</v>
      </c>
      <c r="E8" s="64"/>
      <c r="F8" s="105"/>
      <c r="G8" s="79"/>
    </row>
    <row r="9" spans="1:7" s="116" customFormat="1" ht="18.75" thickBot="1">
      <c r="A9" s="62" t="s">
        <v>54</v>
      </c>
      <c r="B9" s="104"/>
      <c r="C9" s="63"/>
      <c r="D9" s="44" t="s">
        <v>18</v>
      </c>
      <c r="E9" s="64"/>
      <c r="F9" s="105"/>
      <c r="G9" s="79"/>
    </row>
    <row r="10" spans="1:7" s="116" customFormat="1" ht="18.75" thickBot="1">
      <c r="A10" s="62" t="s">
        <v>52</v>
      </c>
      <c r="B10" s="104"/>
      <c r="C10" s="63"/>
      <c r="D10" s="95">
        <v>4</v>
      </c>
      <c r="E10" s="64"/>
      <c r="F10" s="105"/>
      <c r="G10" s="79"/>
    </row>
    <row r="11" spans="1:7" s="116" customFormat="1" ht="18">
      <c r="A11" s="62"/>
      <c r="B11" s="104"/>
      <c r="C11" s="63"/>
      <c r="D11" s="261" t="s">
        <v>34</v>
      </c>
      <c r="E11" s="140" t="s">
        <v>40</v>
      </c>
      <c r="F11" s="107" t="s">
        <v>35</v>
      </c>
      <c r="G11" s="79"/>
    </row>
    <row r="12" spans="1:7" s="116" customFormat="1" ht="18.75" thickBot="1">
      <c r="A12" s="62"/>
      <c r="B12" s="104"/>
      <c r="C12" s="63"/>
      <c r="D12" s="262"/>
      <c r="E12" s="141" t="s">
        <v>36</v>
      </c>
      <c r="F12" s="115" t="s">
        <v>30</v>
      </c>
      <c r="G12" s="79"/>
    </row>
    <row r="13" spans="1:7" s="116" customFormat="1" ht="18.75" thickBot="1">
      <c r="A13" s="62" t="s">
        <v>42</v>
      </c>
      <c r="B13" s="104"/>
      <c r="C13" s="63"/>
      <c r="D13" s="135">
        <f>LOOKUP(D5,'Daten (F)'!A15:A136,'Daten (F)'!F15:F136)</f>
        <v>24.92806415336624</v>
      </c>
      <c r="E13" s="234">
        <f>IF(D9="vorschüssig",B44,IF(D9="nachschüssig",B45))</f>
        <v>-0.37809375000000001</v>
      </c>
      <c r="F13" s="137">
        <f>D13+E13</f>
        <v>24.549970403366238</v>
      </c>
      <c r="G13" s="79"/>
    </row>
    <row r="14" spans="1:7" s="116" customFormat="1" ht="18.75" thickBot="1">
      <c r="A14" s="62" t="s">
        <v>46</v>
      </c>
      <c r="B14" s="104"/>
      <c r="C14" s="63"/>
      <c r="D14" s="136">
        <f>LOOKUP(D6,'Daten (F)'!A15:A136,'Daten (F)'!L15:L136)</f>
        <v>24.92806415336624</v>
      </c>
      <c r="E14" s="235"/>
      <c r="F14" s="138">
        <f>D14+E13</f>
        <v>24.549970403366238</v>
      </c>
      <c r="G14" s="79"/>
    </row>
    <row r="15" spans="1:7" s="116" customFormat="1" ht="18">
      <c r="A15" s="62"/>
      <c r="B15" s="63"/>
      <c r="C15" s="63"/>
      <c r="D15" s="92"/>
      <c r="E15" s="235"/>
      <c r="F15" s="139"/>
      <c r="G15" s="79"/>
    </row>
    <row r="16" spans="1:7" s="116" customFormat="1" ht="18">
      <c r="A16" s="62"/>
      <c r="B16" s="63"/>
      <c r="C16" s="63"/>
      <c r="D16" s="92"/>
      <c r="E16" s="235"/>
      <c r="F16" s="139"/>
      <c r="G16" s="79"/>
    </row>
    <row r="17" spans="1:7" s="116" customFormat="1" ht="18">
      <c r="A17" s="158"/>
      <c r="B17" s="79"/>
      <c r="C17" s="63"/>
      <c r="D17" s="92"/>
      <c r="E17" s="235"/>
      <c r="F17" s="139"/>
      <c r="G17" s="79"/>
    </row>
    <row r="18" spans="1:7" s="116" customFormat="1" ht="18">
      <c r="A18" s="67"/>
      <c r="B18" s="68"/>
      <c r="C18" s="63"/>
      <c r="D18" s="92"/>
      <c r="E18" s="235"/>
      <c r="F18" s="139"/>
      <c r="G18" s="79"/>
    </row>
    <row r="19" spans="1:7" s="116" customFormat="1" ht="18.75" thickBot="1">
      <c r="A19" s="62" t="s">
        <v>27</v>
      </c>
      <c r="B19" s="68"/>
      <c r="C19" s="63"/>
      <c r="D19" s="92"/>
      <c r="E19" s="235"/>
      <c r="F19" s="139"/>
      <c r="G19" s="79"/>
    </row>
    <row r="20" spans="1:7" s="116" customFormat="1" ht="18.75" customHeight="1" thickBot="1">
      <c r="A20" s="62" t="s">
        <v>28</v>
      </c>
      <c r="B20" s="104"/>
      <c r="C20" s="63"/>
      <c r="D20" s="136">
        <f>D13+D14-B88</f>
        <v>27.973261978539117</v>
      </c>
      <c r="E20" s="235"/>
      <c r="F20" s="112">
        <f>D20+E13</f>
        <v>27.595168228539116</v>
      </c>
      <c r="G20" s="79"/>
    </row>
    <row r="21" spans="1:7" ht="18.75" customHeight="1" thickBot="1">
      <c r="A21" s="69" t="s">
        <v>38</v>
      </c>
      <c r="B21" s="106"/>
      <c r="C21" s="70"/>
      <c r="D21" s="136">
        <f>B88</f>
        <v>21.882866328193362</v>
      </c>
      <c r="E21" s="236"/>
      <c r="F21" s="112">
        <f>D21+E13</f>
        <v>21.504772578193361</v>
      </c>
    </row>
    <row r="22" spans="1:7" ht="22.5" customHeight="1" thickBot="1">
      <c r="A22" s="78"/>
      <c r="C22" s="80"/>
      <c r="D22" s="131"/>
      <c r="E22" s="131"/>
      <c r="F22" s="159"/>
    </row>
    <row r="23" spans="1:7" ht="18.75" thickBot="1">
      <c r="A23" s="151" t="s">
        <v>47</v>
      </c>
      <c r="B23" s="150"/>
      <c r="C23" s="150"/>
      <c r="D23" s="148">
        <f>1-((D20-1)*(D8/100))</f>
        <v>0.46053476042921759</v>
      </c>
      <c r="E23" s="151" t="s">
        <v>51</v>
      </c>
      <c r="F23" s="152"/>
    </row>
    <row r="24" spans="1:7" ht="18.75" thickBot="1">
      <c r="A24" s="151" t="s">
        <v>48</v>
      </c>
      <c r="B24" s="150"/>
      <c r="C24" s="150"/>
      <c r="D24" s="148">
        <f>1-((D21-1)*(D8/100))</f>
        <v>0.58234267343613277</v>
      </c>
      <c r="E24" s="151" t="s">
        <v>51</v>
      </c>
      <c r="F24" s="152"/>
    </row>
    <row r="39" spans="1:14">
      <c r="A39" s="85"/>
      <c r="B39" s="85"/>
    </row>
    <row r="40" spans="1:14">
      <c r="A40" s="85"/>
      <c r="B40" s="85"/>
    </row>
    <row r="41" spans="1:14">
      <c r="A41" s="85"/>
      <c r="B41" s="85"/>
    </row>
    <row r="42" spans="1:14">
      <c r="A42" s="85" t="s">
        <v>52</v>
      </c>
      <c r="B42" s="85">
        <f>D10</f>
        <v>4</v>
      </c>
    </row>
    <row r="43" spans="1:14">
      <c r="A43" s="85" t="s">
        <v>53</v>
      </c>
      <c r="B43" s="85">
        <f>D8</f>
        <v>2</v>
      </c>
      <c r="C43" s="79">
        <v>1</v>
      </c>
    </row>
    <row r="44" spans="1:14">
      <c r="A44" s="85" t="s">
        <v>18</v>
      </c>
      <c r="B44" s="85">
        <f>(-1*((B42-1)/(2*B42)))-(((B42*B42-1)/(6*B42^2))*(B43/100))+(((B42^2-1)/(12*B42^2))*((B43/100)^2))</f>
        <v>-0.37809375000000001</v>
      </c>
      <c r="C44" s="79">
        <v>2</v>
      </c>
    </row>
    <row r="45" spans="1:14">
      <c r="A45" s="85" t="s">
        <v>17</v>
      </c>
      <c r="B45" s="85">
        <f>(-1+((B42-1)/(2*B42)))-(((B42*B42-1)/(6*B42^2))*(B43/100))+(((B42^2-1)/(12*B42^2))*((B43/100)^2))</f>
        <v>-0.62809375000000001</v>
      </c>
      <c r="C45" s="79">
        <v>4</v>
      </c>
    </row>
    <row r="46" spans="1:14">
      <c r="A46" s="85"/>
      <c r="B46" s="85"/>
      <c r="C46" s="79">
        <v>12</v>
      </c>
    </row>
    <row r="47" spans="1:14">
      <c r="A47" s="85"/>
      <c r="B47" s="85"/>
      <c r="G47" s="85">
        <v>4.5</v>
      </c>
      <c r="H47" s="85">
        <v>5</v>
      </c>
      <c r="I47" s="85">
        <v>5.5</v>
      </c>
      <c r="J47" s="85">
        <v>6</v>
      </c>
      <c r="K47" s="85">
        <v>7</v>
      </c>
      <c r="L47" s="85">
        <v>8</v>
      </c>
      <c r="M47" s="85">
        <v>9</v>
      </c>
      <c r="N47" s="85">
        <v>10</v>
      </c>
    </row>
    <row r="49" spans="2:6">
      <c r="B49" s="85">
        <v>2</v>
      </c>
      <c r="C49" s="85">
        <v>2.5</v>
      </c>
      <c r="D49" s="85">
        <v>3</v>
      </c>
      <c r="E49" s="85">
        <v>3.5</v>
      </c>
      <c r="F49" s="85">
        <v>4</v>
      </c>
    </row>
    <row r="88" spans="1:2" ht="14.25">
      <c r="A88" s="65" t="s">
        <v>25</v>
      </c>
      <c r="B88" s="66">
        <f>LOOKUP(D5,'Daten (F)'!N15:N127,'Daten (F)'!U15:U127)</f>
        <v>21.882866328193362</v>
      </c>
    </row>
  </sheetData>
  <sheetProtection password="851D" sheet="1" objects="1" scenarios="1"/>
  <dataConsolidate/>
  <customSheetViews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/>
  </hyperlinks>
  <pageMargins left="0.78740157480314965" right="0.78740157480314965" top="0.98425196850393704" bottom="0.98425196850393704" header="0.51181102362204722" footer="0.51181102362204722"/>
  <pageSetup paperSize="9" scale="94" orientation="landscape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28"/>
  <sheetViews>
    <sheetView workbookViewId="0">
      <selection activeCell="B8" sqref="B8:C121"/>
    </sheetView>
  </sheetViews>
  <sheetFormatPr baseColWidth="10" defaultRowHeight="12.75"/>
  <cols>
    <col min="1" max="3" width="11.42578125" style="1"/>
    <col min="5" max="5" width="18.5703125" customWidth="1"/>
  </cols>
  <sheetData>
    <row r="1" spans="1:5">
      <c r="B1" s="263" t="s">
        <v>58</v>
      </c>
      <c r="C1" s="264"/>
      <c r="D1" t="s">
        <v>32</v>
      </c>
      <c r="E1" s="207">
        <v>44768</v>
      </c>
    </row>
    <row r="2" spans="1:5" ht="12.75" customHeight="1">
      <c r="A2" s="34"/>
      <c r="B2" s="265" t="s">
        <v>59</v>
      </c>
      <c r="C2" s="265"/>
    </row>
    <row r="3" spans="1:5">
      <c r="A3" s="34"/>
      <c r="B3" s="265"/>
      <c r="C3" s="265"/>
    </row>
    <row r="4" spans="1:5">
      <c r="A4" s="34"/>
      <c r="B4" s="265"/>
      <c r="C4" s="265"/>
    </row>
    <row r="5" spans="1:5">
      <c r="A5" s="34"/>
      <c r="B5" s="265"/>
      <c r="C5" s="265"/>
    </row>
    <row r="6" spans="1:5">
      <c r="A6" s="34"/>
      <c r="B6" s="266" t="s">
        <v>58</v>
      </c>
      <c r="C6" s="266"/>
    </row>
    <row r="7" spans="1:5">
      <c r="A7" s="8" t="s">
        <v>2</v>
      </c>
      <c r="B7" s="36" t="s">
        <v>13</v>
      </c>
      <c r="C7" s="37" t="s">
        <v>9</v>
      </c>
    </row>
    <row r="8" spans="1:5">
      <c r="A8" s="204">
        <v>0</v>
      </c>
      <c r="B8" s="206">
        <v>100000</v>
      </c>
      <c r="C8" s="206">
        <v>100000</v>
      </c>
    </row>
    <row r="9" spans="1:5">
      <c r="A9" s="204">
        <v>1</v>
      </c>
      <c r="B9" s="206">
        <v>99669.200557274686</v>
      </c>
      <c r="C9" s="206">
        <v>99715.606107512052</v>
      </c>
    </row>
    <row r="10" spans="1:5">
      <c r="A10" s="204">
        <v>2</v>
      </c>
      <c r="B10" s="206">
        <v>99646.46460549788</v>
      </c>
      <c r="C10" s="206">
        <v>99695.875137487979</v>
      </c>
    </row>
    <row r="11" spans="1:5">
      <c r="A11" s="204">
        <v>3</v>
      </c>
      <c r="B11" s="206">
        <v>99634.222771107816</v>
      </c>
      <c r="C11" s="206">
        <v>99683.922321703882</v>
      </c>
    </row>
    <row r="12" spans="1:5">
      <c r="A12" s="204">
        <v>4</v>
      </c>
      <c r="B12" s="206">
        <v>99622.988183535417</v>
      </c>
      <c r="C12" s="206">
        <v>99673.626044085482</v>
      </c>
    </row>
    <row r="13" spans="1:5">
      <c r="A13" s="204">
        <v>5</v>
      </c>
      <c r="B13" s="206">
        <v>99612.066232368175</v>
      </c>
      <c r="C13" s="206">
        <v>99664.176861754837</v>
      </c>
    </row>
    <row r="14" spans="1:5">
      <c r="A14" s="204">
        <v>6</v>
      </c>
      <c r="B14" s="206">
        <v>99602.345254375032</v>
      </c>
      <c r="C14" s="206">
        <v>99657.598952935616</v>
      </c>
    </row>
    <row r="15" spans="1:5">
      <c r="A15" s="204">
        <v>7</v>
      </c>
      <c r="B15" s="206">
        <v>99593.934178585361</v>
      </c>
      <c r="C15" s="206">
        <v>99651.40044160813</v>
      </c>
    </row>
    <row r="16" spans="1:5">
      <c r="A16" s="204">
        <v>8</v>
      </c>
      <c r="B16" s="206">
        <v>99585.280454700405</v>
      </c>
      <c r="C16" s="206">
        <v>99645.450090454193</v>
      </c>
    </row>
    <row r="17" spans="1:3">
      <c r="A17" s="204">
        <v>9</v>
      </c>
      <c r="B17" s="206">
        <v>99578.550706765353</v>
      </c>
      <c r="C17" s="206">
        <v>99639.255114402651</v>
      </c>
    </row>
    <row r="18" spans="1:3">
      <c r="A18" s="204">
        <v>10</v>
      </c>
      <c r="B18" s="206">
        <v>99571.369718113201</v>
      </c>
      <c r="C18" s="206">
        <v>99633.78918023342</v>
      </c>
    </row>
    <row r="19" spans="1:3">
      <c r="A19" s="204">
        <v>11</v>
      </c>
      <c r="B19" s="206">
        <v>99564.825990262587</v>
      </c>
      <c r="C19" s="206">
        <v>99628.897386710203</v>
      </c>
    </row>
    <row r="20" spans="1:3">
      <c r="A20" s="204">
        <v>12</v>
      </c>
      <c r="B20" s="206">
        <v>99558.327218286213</v>
      </c>
      <c r="C20" s="206">
        <v>99621.834623483534</v>
      </c>
    </row>
    <row r="21" spans="1:3">
      <c r="A21" s="204">
        <v>13</v>
      </c>
      <c r="B21" s="206">
        <v>99550.10630538837</v>
      </c>
      <c r="C21" s="206">
        <v>99615.688075076192</v>
      </c>
    </row>
    <row r="22" spans="1:3">
      <c r="A22" s="204">
        <v>14</v>
      </c>
      <c r="B22" s="206">
        <v>99540.479138808922</v>
      </c>
      <c r="C22" s="206">
        <v>99607.402866357428</v>
      </c>
    </row>
    <row r="23" spans="1:3">
      <c r="A23" s="204">
        <v>15</v>
      </c>
      <c r="B23" s="206">
        <v>99528.684323504654</v>
      </c>
      <c r="C23" s="206">
        <v>99596.809234891451</v>
      </c>
    </row>
    <row r="24" spans="1:3">
      <c r="A24" s="204">
        <v>16</v>
      </c>
      <c r="B24" s="206">
        <v>99513.544918603453</v>
      </c>
      <c r="C24" s="206">
        <v>99585.299656830568</v>
      </c>
    </row>
    <row r="25" spans="1:3">
      <c r="A25" s="204">
        <v>17</v>
      </c>
      <c r="B25" s="206">
        <v>99491.665814144115</v>
      </c>
      <c r="C25" s="206">
        <v>99572.935802100037</v>
      </c>
    </row>
    <row r="26" spans="1:3">
      <c r="A26" s="204">
        <v>18</v>
      </c>
      <c r="B26" s="206">
        <v>99464.738840624676</v>
      </c>
      <c r="C26" s="206">
        <v>99560.545687168677</v>
      </c>
    </row>
    <row r="27" spans="1:3">
      <c r="A27" s="204">
        <v>19</v>
      </c>
      <c r="B27" s="206">
        <v>99426.729633918017</v>
      </c>
      <c r="C27" s="206">
        <v>99545.616901996502</v>
      </c>
    </row>
    <row r="28" spans="1:3">
      <c r="A28" s="204">
        <v>20</v>
      </c>
      <c r="B28" s="206">
        <v>99384.243252286004</v>
      </c>
      <c r="C28" s="206">
        <v>99528.280130431973</v>
      </c>
    </row>
    <row r="29" spans="1:3">
      <c r="A29" s="204">
        <v>21</v>
      </c>
      <c r="B29" s="206">
        <v>99343.732083564173</v>
      </c>
      <c r="C29" s="206">
        <v>99511.301426730017</v>
      </c>
    </row>
    <row r="30" spans="1:3">
      <c r="A30" s="204">
        <v>22</v>
      </c>
      <c r="B30" s="206">
        <v>99303.766238512922</v>
      </c>
      <c r="C30" s="206">
        <v>99493.712463755684</v>
      </c>
    </row>
    <row r="31" spans="1:3">
      <c r="A31" s="204">
        <v>23</v>
      </c>
      <c r="B31" s="206">
        <v>99263.599998312784</v>
      </c>
      <c r="C31" s="206">
        <v>99476.590860410623</v>
      </c>
    </row>
    <row r="32" spans="1:3">
      <c r="A32" s="204">
        <v>24</v>
      </c>
      <c r="B32" s="206">
        <v>99222.608803402734</v>
      </c>
      <c r="C32" s="206">
        <v>99460.165068942821</v>
      </c>
    </row>
    <row r="33" spans="1:3">
      <c r="A33" s="204">
        <v>25</v>
      </c>
      <c r="B33" s="206">
        <v>99178.515344435014</v>
      </c>
      <c r="C33" s="206">
        <v>99444.586108006959</v>
      </c>
    </row>
    <row r="34" spans="1:3">
      <c r="A34" s="204">
        <v>26</v>
      </c>
      <c r="B34" s="206">
        <v>99135.922737672634</v>
      </c>
      <c r="C34" s="206">
        <v>99426.724956392718</v>
      </c>
    </row>
    <row r="35" spans="1:3">
      <c r="A35" s="204">
        <v>27</v>
      </c>
      <c r="B35" s="206">
        <v>99091.3120857912</v>
      </c>
      <c r="C35" s="206">
        <v>99409.13684724459</v>
      </c>
    </row>
    <row r="36" spans="1:3">
      <c r="A36" s="204">
        <v>28</v>
      </c>
      <c r="B36" s="206">
        <v>99046.534910263901</v>
      </c>
      <c r="C36" s="206">
        <v>99388.836108570758</v>
      </c>
    </row>
    <row r="37" spans="1:3">
      <c r="A37" s="204">
        <v>29</v>
      </c>
      <c r="B37" s="206">
        <v>98999.57046268112</v>
      </c>
      <c r="C37" s="206">
        <v>99365.367543988788</v>
      </c>
    </row>
    <row r="38" spans="1:3">
      <c r="A38" s="204">
        <v>30</v>
      </c>
      <c r="B38" s="206">
        <v>98951.100282212748</v>
      </c>
      <c r="C38" s="206">
        <v>99341.784232391452</v>
      </c>
    </row>
    <row r="39" spans="1:3">
      <c r="A39" s="204">
        <v>31</v>
      </c>
      <c r="B39" s="206">
        <v>98897.838154683559</v>
      </c>
      <c r="C39" s="206">
        <v>99315.401313570808</v>
      </c>
    </row>
    <row r="40" spans="1:3">
      <c r="A40" s="204">
        <v>32</v>
      </c>
      <c r="B40" s="206">
        <v>98840.172207833602</v>
      </c>
      <c r="C40" s="206">
        <v>99284.638913565868</v>
      </c>
    </row>
    <row r="41" spans="1:3">
      <c r="A41" s="204">
        <v>33</v>
      </c>
      <c r="B41" s="206">
        <v>98780.740584169573</v>
      </c>
      <c r="C41" s="206">
        <v>99251.881779370524</v>
      </c>
    </row>
    <row r="42" spans="1:3">
      <c r="A42" s="204">
        <v>34</v>
      </c>
      <c r="B42" s="206">
        <v>98716.336186051456</v>
      </c>
      <c r="C42" s="206">
        <v>99216.935657242415</v>
      </c>
    </row>
    <row r="43" spans="1:3">
      <c r="A43" s="204">
        <v>35</v>
      </c>
      <c r="B43" s="206">
        <v>98645.627799711714</v>
      </c>
      <c r="C43" s="206">
        <v>99178.144140720338</v>
      </c>
    </row>
    <row r="44" spans="1:3">
      <c r="A44" s="204">
        <v>36</v>
      </c>
      <c r="B44" s="206">
        <v>98568.838152008626</v>
      </c>
      <c r="C44" s="206">
        <v>99132.369465327822</v>
      </c>
    </row>
    <row r="45" spans="1:3">
      <c r="A45" s="204">
        <v>37</v>
      </c>
      <c r="B45" s="206">
        <v>98478.907682606339</v>
      </c>
      <c r="C45" s="206">
        <v>99085.911776084991</v>
      </c>
    </row>
    <row r="46" spans="1:3">
      <c r="A46" s="204">
        <v>38</v>
      </c>
      <c r="B46" s="206">
        <v>98376.593234582368</v>
      </c>
      <c r="C46" s="206">
        <v>99032.903736652792</v>
      </c>
    </row>
    <row r="47" spans="1:3">
      <c r="A47" s="204">
        <v>39</v>
      </c>
      <c r="B47" s="206">
        <v>98274.021309433665</v>
      </c>
      <c r="C47" s="206">
        <v>98978.05345674853</v>
      </c>
    </row>
    <row r="48" spans="1:3">
      <c r="A48" s="204">
        <v>40</v>
      </c>
      <c r="B48" s="206">
        <v>98159.398037018997</v>
      </c>
      <c r="C48" s="206">
        <v>98915.475655144095</v>
      </c>
    </row>
    <row r="49" spans="1:3">
      <c r="A49" s="204">
        <v>41</v>
      </c>
      <c r="B49" s="206">
        <v>98035.8862636017</v>
      </c>
      <c r="C49" s="206">
        <v>98850.578587490396</v>
      </c>
    </row>
    <row r="50" spans="1:3">
      <c r="A50" s="204">
        <v>42</v>
      </c>
      <c r="B50" s="206">
        <v>97894.815307301949</v>
      </c>
      <c r="C50" s="206">
        <v>98776.87550175561</v>
      </c>
    </row>
    <row r="51" spans="1:3">
      <c r="A51" s="204">
        <v>43</v>
      </c>
      <c r="B51" s="206">
        <v>97754.589698592477</v>
      </c>
      <c r="C51" s="206">
        <v>98698.098876491043</v>
      </c>
    </row>
    <row r="52" spans="1:3">
      <c r="A52" s="204">
        <v>44</v>
      </c>
      <c r="B52" s="206">
        <v>97590.732602135133</v>
      </c>
      <c r="C52" s="206">
        <v>98609.639615138018</v>
      </c>
    </row>
    <row r="53" spans="1:3">
      <c r="A53" s="204">
        <v>45</v>
      </c>
      <c r="B53" s="206">
        <v>97415.734639028669</v>
      </c>
      <c r="C53" s="206">
        <v>98513.252075853874</v>
      </c>
    </row>
    <row r="54" spans="1:3">
      <c r="A54" s="204">
        <v>46</v>
      </c>
      <c r="B54" s="206">
        <v>97228.619453275722</v>
      </c>
      <c r="C54" s="206">
        <v>98409.491165803207</v>
      </c>
    </row>
    <row r="55" spans="1:3">
      <c r="A55" s="204">
        <v>47</v>
      </c>
      <c r="B55" s="206">
        <v>97024.063409064678</v>
      </c>
      <c r="C55" s="206">
        <v>98291.387192222232</v>
      </c>
    </row>
    <row r="56" spans="1:3">
      <c r="A56" s="204">
        <v>48</v>
      </c>
      <c r="B56" s="206">
        <v>96792.553701575729</v>
      </c>
      <c r="C56" s="206">
        <v>98164.586308342099</v>
      </c>
    </row>
    <row r="57" spans="1:3">
      <c r="A57" s="204">
        <v>49</v>
      </c>
      <c r="B57" s="206">
        <v>96533.643864988568</v>
      </c>
      <c r="C57" s="206">
        <v>98015.808832051465</v>
      </c>
    </row>
    <row r="58" spans="1:3">
      <c r="A58" s="204">
        <v>50</v>
      </c>
      <c r="B58" s="206">
        <v>96240.052124399663</v>
      </c>
      <c r="C58" s="206">
        <v>97848.776299704812</v>
      </c>
    </row>
    <row r="59" spans="1:3">
      <c r="A59" s="204">
        <v>51</v>
      </c>
      <c r="B59" s="206">
        <v>95924.554681290072</v>
      </c>
      <c r="C59" s="206">
        <v>97667.51646808417</v>
      </c>
    </row>
    <row r="60" spans="1:3">
      <c r="A60" s="204">
        <v>52</v>
      </c>
      <c r="B60" s="206">
        <v>95573.794895322528</v>
      </c>
      <c r="C60" s="206">
        <v>97468.661065919703</v>
      </c>
    </row>
    <row r="61" spans="1:3">
      <c r="A61" s="204">
        <v>53</v>
      </c>
      <c r="B61" s="206">
        <v>95186.721865965796</v>
      </c>
      <c r="C61" s="206">
        <v>97254.477913835843</v>
      </c>
    </row>
    <row r="62" spans="1:3">
      <c r="A62" s="204">
        <v>54</v>
      </c>
      <c r="B62" s="206">
        <v>94760.759595536249</v>
      </c>
      <c r="C62" s="206">
        <v>97011.869939729178</v>
      </c>
    </row>
    <row r="63" spans="1:3">
      <c r="A63" s="204">
        <v>55</v>
      </c>
      <c r="B63" s="206">
        <v>94289.202471484852</v>
      </c>
      <c r="C63" s="206">
        <v>96744.603659809582</v>
      </c>
    </row>
    <row r="64" spans="1:3">
      <c r="A64" s="204">
        <v>56</v>
      </c>
      <c r="B64" s="206">
        <v>93753.395555078358</v>
      </c>
      <c r="C64" s="206">
        <v>96448.962421148433</v>
      </c>
    </row>
    <row r="65" spans="1:3">
      <c r="A65" s="204">
        <v>57</v>
      </c>
      <c r="B65" s="206">
        <v>93157.717547649736</v>
      </c>
      <c r="C65" s="206">
        <v>96125.038661279701</v>
      </c>
    </row>
    <row r="66" spans="1:3">
      <c r="A66" s="204">
        <v>58</v>
      </c>
      <c r="B66" s="206">
        <v>92507.290531595878</v>
      </c>
      <c r="C66" s="206">
        <v>95767.841781309369</v>
      </c>
    </row>
    <row r="67" spans="1:3">
      <c r="A67" s="204">
        <v>59</v>
      </c>
      <c r="B67" s="206">
        <v>91789.28150068516</v>
      </c>
      <c r="C67" s="206">
        <v>95368.049286924987</v>
      </c>
    </row>
    <row r="68" spans="1:3">
      <c r="A68" s="204">
        <v>60</v>
      </c>
      <c r="B68" s="206">
        <v>90986.4103757501</v>
      </c>
      <c r="C68" s="206">
        <v>94928.018881029784</v>
      </c>
    </row>
    <row r="69" spans="1:3">
      <c r="A69" s="204">
        <v>61</v>
      </c>
      <c r="B69" s="206">
        <v>90111.549058111268</v>
      </c>
      <c r="C69" s="206">
        <v>94440.545758007545</v>
      </c>
    </row>
    <row r="70" spans="1:3">
      <c r="A70" s="204">
        <v>62</v>
      </c>
      <c r="B70" s="206">
        <v>89142.642332725634</v>
      </c>
      <c r="C70" s="206">
        <v>93915.88968648114</v>
      </c>
    </row>
    <row r="71" spans="1:3">
      <c r="A71" s="204">
        <v>63</v>
      </c>
      <c r="B71" s="206">
        <v>88084.010141978622</v>
      </c>
      <c r="C71" s="206">
        <v>93341.687256992635</v>
      </c>
    </row>
    <row r="72" spans="1:3">
      <c r="A72" s="204">
        <v>64</v>
      </c>
      <c r="B72" s="206">
        <v>86934.862417443073</v>
      </c>
      <c r="C72" s="206">
        <v>92706.949573843231</v>
      </c>
    </row>
    <row r="73" spans="1:3">
      <c r="A73" s="204">
        <v>65</v>
      </c>
      <c r="B73" s="206">
        <v>85688.871693654277</v>
      </c>
      <c r="C73" s="206">
        <v>92025.626489952992</v>
      </c>
    </row>
    <row r="74" spans="1:3">
      <c r="A74" s="204">
        <v>66</v>
      </c>
      <c r="B74" s="206">
        <v>84346.887126902438</v>
      </c>
      <c r="C74" s="206">
        <v>91277.239246908895</v>
      </c>
    </row>
    <row r="75" spans="1:3">
      <c r="A75" s="204">
        <v>67</v>
      </c>
      <c r="B75" s="206">
        <v>82897.674075145173</v>
      </c>
      <c r="C75" s="206">
        <v>90471.21576792984</v>
      </c>
    </row>
    <row r="76" spans="1:3">
      <c r="A76" s="204">
        <v>68</v>
      </c>
      <c r="B76" s="206">
        <v>81364.086198318066</v>
      </c>
      <c r="C76" s="206">
        <v>89604.938520994605</v>
      </c>
    </row>
    <row r="77" spans="1:3">
      <c r="A77" s="204">
        <v>69</v>
      </c>
      <c r="B77" s="206">
        <v>79730.412355451379</v>
      </c>
      <c r="C77" s="206">
        <v>88676.886631434172</v>
      </c>
    </row>
    <row r="78" spans="1:3">
      <c r="A78" s="204">
        <v>70</v>
      </c>
      <c r="B78" s="206">
        <v>77999.778730753489</v>
      </c>
      <c r="C78" s="206">
        <v>87650.543245801629</v>
      </c>
    </row>
    <row r="79" spans="1:3">
      <c r="A79" s="204">
        <v>71</v>
      </c>
      <c r="B79" s="206">
        <v>76183.729948326101</v>
      </c>
      <c r="C79" s="206">
        <v>86535.906999062601</v>
      </c>
    </row>
    <row r="80" spans="1:3">
      <c r="A80" s="204">
        <v>72</v>
      </c>
      <c r="B80" s="206">
        <v>74271.385790988177</v>
      </c>
      <c r="C80" s="206">
        <v>85330.844702397619</v>
      </c>
    </row>
    <row r="81" spans="1:3">
      <c r="A81" s="204">
        <v>73</v>
      </c>
      <c r="B81" s="206">
        <v>72248.734130962592</v>
      </c>
      <c r="C81" s="206">
        <v>84012.006033147656</v>
      </c>
    </row>
    <row r="82" spans="1:3">
      <c r="A82" s="204">
        <v>74</v>
      </c>
      <c r="B82" s="206">
        <v>70141.793748279335</v>
      </c>
      <c r="C82" s="206">
        <v>82609.331504511865</v>
      </c>
    </row>
    <row r="83" spans="1:3">
      <c r="A83" s="204">
        <v>75</v>
      </c>
      <c r="B83" s="206">
        <v>67893.529664055386</v>
      </c>
      <c r="C83" s="206">
        <v>81070.781590046361</v>
      </c>
    </row>
    <row r="84" spans="1:3">
      <c r="A84" s="204">
        <v>76</v>
      </c>
      <c r="B84" s="206">
        <v>65562.456975621943</v>
      </c>
      <c r="C84" s="206">
        <v>79427.676402329977</v>
      </c>
    </row>
    <row r="85" spans="1:3">
      <c r="A85" s="204">
        <v>77</v>
      </c>
      <c r="B85" s="206">
        <v>63079.939682395438</v>
      </c>
      <c r="C85" s="206">
        <v>77642.171384652451</v>
      </c>
    </row>
    <row r="86" spans="1:3">
      <c r="A86" s="204">
        <v>78</v>
      </c>
      <c r="B86" s="206">
        <v>60450.030979564333</v>
      </c>
      <c r="C86" s="206">
        <v>75697.186992640185</v>
      </c>
    </row>
    <row r="87" spans="1:3">
      <c r="A87" s="204">
        <v>79</v>
      </c>
      <c r="B87" s="206">
        <v>57737.820442377655</v>
      </c>
      <c r="C87" s="206">
        <v>73625.537317273673</v>
      </c>
    </row>
    <row r="88" spans="1:3">
      <c r="A88" s="204">
        <v>80</v>
      </c>
      <c r="B88" s="206">
        <v>54864.404824298028</v>
      </c>
      <c r="C88" s="206">
        <v>71327.257871362861</v>
      </c>
    </row>
    <row r="89" spans="1:3">
      <c r="A89" s="204">
        <v>81</v>
      </c>
      <c r="B89" s="206">
        <v>51805.353871251624</v>
      </c>
      <c r="C89" s="206">
        <v>68788.944267667728</v>
      </c>
    </row>
    <row r="90" spans="1:3">
      <c r="A90" s="204">
        <v>82</v>
      </c>
      <c r="B90" s="206">
        <v>48559.594048864186</v>
      </c>
      <c r="C90" s="206">
        <v>65988.736507384601</v>
      </c>
    </row>
    <row r="91" spans="1:3">
      <c r="A91" s="204">
        <v>83</v>
      </c>
      <c r="B91" s="206">
        <v>45191.603974588776</v>
      </c>
      <c r="C91" s="206">
        <v>62921.038858375221</v>
      </c>
    </row>
    <row r="92" spans="1:3">
      <c r="A92" s="204">
        <v>84</v>
      </c>
      <c r="B92" s="206">
        <v>41641.241280781287</v>
      </c>
      <c r="C92" s="206">
        <v>59511.509678256531</v>
      </c>
    </row>
    <row r="93" spans="1:3">
      <c r="A93" s="204">
        <v>85</v>
      </c>
      <c r="B93" s="206">
        <v>37917.590804106716</v>
      </c>
      <c r="C93" s="206">
        <v>55740.563238591938</v>
      </c>
    </row>
    <row r="94" spans="1:3">
      <c r="A94" s="199">
        <v>86</v>
      </c>
      <c r="B94" s="206">
        <v>34069.884304721556</v>
      </c>
      <c r="C94" s="206">
        <v>51650.027130592389</v>
      </c>
    </row>
    <row r="95" spans="1:3">
      <c r="A95" s="199">
        <v>87</v>
      </c>
      <c r="B95" s="206">
        <v>30153.562860970433</v>
      </c>
      <c r="C95" s="206">
        <v>47241.598560719525</v>
      </c>
    </row>
    <row r="96" spans="1:3">
      <c r="A96" s="199">
        <v>88</v>
      </c>
      <c r="B96" s="206">
        <v>26268.629008516731</v>
      </c>
      <c r="C96" s="206">
        <v>42607.690898763263</v>
      </c>
    </row>
    <row r="97" spans="1:3">
      <c r="A97" s="199">
        <v>89</v>
      </c>
      <c r="B97" s="206">
        <v>22428.546194456019</v>
      </c>
      <c r="C97" s="206">
        <v>37825.684183585829</v>
      </c>
    </row>
    <row r="98" spans="1:3">
      <c r="A98" s="199">
        <v>90</v>
      </c>
      <c r="B98" s="206">
        <v>18726.493148116988</v>
      </c>
      <c r="C98" s="206">
        <v>32961.173711094139</v>
      </c>
    </row>
    <row r="99" spans="1:3">
      <c r="A99" s="199">
        <v>91</v>
      </c>
      <c r="B99" s="206">
        <v>15267.330617936132</v>
      </c>
      <c r="C99" s="206">
        <v>28115.630280135709</v>
      </c>
    </row>
    <row r="100" spans="1:3">
      <c r="A100" s="199">
        <v>92</v>
      </c>
      <c r="B100" s="206">
        <v>12177.755086080522</v>
      </c>
      <c r="C100" s="206">
        <v>23462.820799609261</v>
      </c>
    </row>
    <row r="101" spans="1:3">
      <c r="A101" s="199">
        <v>93</v>
      </c>
      <c r="B101" s="206">
        <v>9409.6667577409353</v>
      </c>
      <c r="C101" s="206">
        <v>19063.702336473325</v>
      </c>
    </row>
    <row r="102" spans="1:3">
      <c r="A102" s="199">
        <v>94</v>
      </c>
      <c r="B102" s="206">
        <v>7088.854728625598</v>
      </c>
      <c r="C102" s="206">
        <v>15101.739584368894</v>
      </c>
    </row>
    <row r="103" spans="1:3">
      <c r="A103" s="199">
        <v>95</v>
      </c>
      <c r="B103" s="206">
        <v>5160.7127178742421</v>
      </c>
      <c r="C103" s="206">
        <v>11621.762840648711</v>
      </c>
    </row>
    <row r="104" spans="1:3">
      <c r="A104" s="199">
        <v>96</v>
      </c>
      <c r="B104" s="206">
        <v>3655.8927518074915</v>
      </c>
      <c r="C104" s="206">
        <v>8673.9394598059062</v>
      </c>
    </row>
    <row r="105" spans="1:3">
      <c r="A105" s="199">
        <v>97</v>
      </c>
      <c r="B105" s="206">
        <v>2487.7305232588042</v>
      </c>
      <c r="C105" s="206">
        <v>6252.8329985087876</v>
      </c>
    </row>
    <row r="106" spans="1:3">
      <c r="A106" s="199">
        <v>98</v>
      </c>
      <c r="B106" s="206">
        <v>1648.2578603937854</v>
      </c>
      <c r="C106" s="206">
        <v>4368.1442948959611</v>
      </c>
    </row>
    <row r="107" spans="1:3">
      <c r="A107" s="199">
        <v>99</v>
      </c>
      <c r="B107" s="206">
        <v>1052.4420358188929</v>
      </c>
      <c r="C107" s="206">
        <v>2942.440309227959</v>
      </c>
    </row>
    <row r="108" spans="1:3">
      <c r="A108" s="199">
        <v>100</v>
      </c>
      <c r="B108" s="206">
        <v>647.79999999999995</v>
      </c>
      <c r="C108" s="206">
        <v>1938.2656870598248</v>
      </c>
    </row>
    <row r="109" spans="1:3">
      <c r="A109" s="199">
        <v>101</v>
      </c>
      <c r="B109" s="206">
        <v>384.36731851732299</v>
      </c>
      <c r="C109" s="206">
        <v>1231.5</v>
      </c>
    </row>
    <row r="110" spans="1:3">
      <c r="A110" s="204">
        <v>102</v>
      </c>
      <c r="B110" s="206">
        <v>219.85692159223106</v>
      </c>
      <c r="C110" s="206">
        <v>754.3</v>
      </c>
    </row>
    <row r="111" spans="1:3">
      <c r="A111" s="204">
        <v>103</v>
      </c>
      <c r="B111" s="206">
        <v>121.31353621065816</v>
      </c>
      <c r="C111" s="206">
        <v>445.5</v>
      </c>
    </row>
    <row r="112" spans="1:3">
      <c r="A112" s="204">
        <v>104</v>
      </c>
      <c r="B112" s="206">
        <v>64.63608391062931</v>
      </c>
      <c r="C112" s="206">
        <v>253.8</v>
      </c>
    </row>
    <row r="113" spans="1:3">
      <c r="A113" s="204">
        <v>105</v>
      </c>
      <c r="B113" s="206">
        <v>33.296521695883513</v>
      </c>
      <c r="C113" s="206">
        <v>139.5</v>
      </c>
    </row>
    <row r="114" spans="1:3">
      <c r="A114" s="204">
        <v>106</v>
      </c>
      <c r="B114" s="206">
        <v>16.609654306438053</v>
      </c>
      <c r="C114" s="206">
        <v>74.099999999999994</v>
      </c>
    </row>
    <row r="115" spans="1:3">
      <c r="A115" s="204">
        <v>107</v>
      </c>
      <c r="B115" s="206">
        <v>8.037737816613749</v>
      </c>
      <c r="C115" s="206">
        <v>38.1</v>
      </c>
    </row>
    <row r="116" spans="1:3">
      <c r="A116" s="204">
        <v>108</v>
      </c>
      <c r="B116" s="206">
        <v>3.7805953729277233</v>
      </c>
      <c r="C116" s="206">
        <v>19</v>
      </c>
    </row>
    <row r="117" spans="1:3">
      <c r="A117" s="204">
        <v>109</v>
      </c>
      <c r="B117" s="206">
        <v>1.7319044300417388</v>
      </c>
      <c r="C117" s="206">
        <v>9.1999999999999993</v>
      </c>
    </row>
    <row r="118" spans="1:3">
      <c r="A118" s="204">
        <v>110</v>
      </c>
      <c r="B118" s="206">
        <v>0.77433398286271482</v>
      </c>
      <c r="C118" s="206">
        <v>4.3</v>
      </c>
    </row>
    <row r="119" spans="1:3">
      <c r="A119" s="204">
        <v>111</v>
      </c>
      <c r="B119" s="206">
        <v>0.33859062804513368</v>
      </c>
      <c r="C119" s="206">
        <v>2</v>
      </c>
    </row>
    <row r="120" spans="1:3">
      <c r="A120" s="204">
        <v>112</v>
      </c>
      <c r="B120" s="206">
        <v>0.14509285620067261</v>
      </c>
      <c r="C120" s="206">
        <v>0.9</v>
      </c>
    </row>
    <row r="121" spans="1:3">
      <c r="A121" s="205">
        <v>113</v>
      </c>
      <c r="B121" s="206">
        <v>6.1050697541261398E-2</v>
      </c>
      <c r="C121" s="206">
        <v>0.4</v>
      </c>
    </row>
    <row r="122" spans="1:3">
      <c r="A122" s="13">
        <v>114</v>
      </c>
      <c r="B122" s="38">
        <v>0</v>
      </c>
      <c r="C122" s="39">
        <v>0</v>
      </c>
    </row>
    <row r="123" spans="1:3">
      <c r="A123" s="13">
        <v>115</v>
      </c>
      <c r="B123" s="38">
        <v>0</v>
      </c>
      <c r="C123" s="39">
        <v>0</v>
      </c>
    </row>
    <row r="124" spans="1:3">
      <c r="A124" s="13">
        <v>116</v>
      </c>
      <c r="B124" s="38">
        <v>0</v>
      </c>
      <c r="C124" s="39">
        <v>0</v>
      </c>
    </row>
    <row r="125" spans="1:3">
      <c r="A125" s="13">
        <v>117</v>
      </c>
      <c r="B125" s="38">
        <v>0</v>
      </c>
      <c r="C125" s="39">
        <v>0</v>
      </c>
    </row>
    <row r="126" spans="1:3">
      <c r="A126" s="13">
        <v>118</v>
      </c>
      <c r="B126" s="38">
        <v>0</v>
      </c>
      <c r="C126" s="39">
        <v>0</v>
      </c>
    </row>
    <row r="127" spans="1:3">
      <c r="A127" s="13">
        <v>119</v>
      </c>
      <c r="B127" s="38">
        <v>0</v>
      </c>
      <c r="C127" s="39">
        <v>0</v>
      </c>
    </row>
    <row r="128" spans="1:3">
      <c r="A128" s="13">
        <v>120</v>
      </c>
      <c r="B128" s="38">
        <v>0</v>
      </c>
      <c r="C128" s="39">
        <v>0</v>
      </c>
    </row>
  </sheetData>
  <customSheetViews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ColWidth="11.42578125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'2 Männer'!D5</f>
        <v>50</v>
      </c>
    </row>
    <row r="2" spans="1:21">
      <c r="A2" s="2" t="s">
        <v>7</v>
      </c>
      <c r="B2" s="2">
        <f>'2 Männer'!D6</f>
        <v>50</v>
      </c>
    </row>
    <row r="3" spans="1:21">
      <c r="A3" s="2" t="s">
        <v>14</v>
      </c>
      <c r="B3" s="2">
        <f>B1-B2</f>
        <v>0</v>
      </c>
    </row>
    <row r="5" spans="1:21">
      <c r="A5" s="2" t="s">
        <v>3</v>
      </c>
      <c r="B5" s="2">
        <f>'2 Männer'!D8</f>
        <v>2</v>
      </c>
    </row>
    <row r="10" spans="1:21" ht="13.5" thickBot="1"/>
    <row r="11" spans="1:21" ht="13.5" thickBot="1">
      <c r="B11" s="267" t="s">
        <v>1</v>
      </c>
      <c r="C11" s="267"/>
      <c r="D11" s="267"/>
      <c r="E11" s="267"/>
      <c r="F11" s="267"/>
      <c r="H11" s="268" t="s">
        <v>1</v>
      </c>
      <c r="I11" s="269"/>
      <c r="J11" s="269"/>
      <c r="K11" s="269"/>
      <c r="L11" s="270"/>
      <c r="M11" s="35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370207937231.35095</v>
      </c>
    </row>
    <row r="15" spans="1:21">
      <c r="A15" s="21">
        <v>1</v>
      </c>
      <c r="B15" s="22">
        <f>Absterbeordnung!B9</f>
        <v>99669.200557274686</v>
      </c>
      <c r="C15" s="15">
        <f t="shared" ref="C15:C46" si="1">1/(((1+($B$5/100))^A15))</f>
        <v>0.98039215686274506</v>
      </c>
      <c r="D15" s="14">
        <f t="shared" ref="D15:D46" si="2">B15*C15</f>
        <v>97714.902507132036</v>
      </c>
      <c r="E15" s="14">
        <f>SUM(D15:$D$127)</f>
        <v>3883568.7199147521</v>
      </c>
      <c r="F15" s="16">
        <f t="shared" ref="F15:F46" si="3">E15/D15</f>
        <v>39.743873455037189</v>
      </c>
      <c r="G15" s="5"/>
      <c r="H15" s="14">
        <f t="shared" ref="H15:H78" si="4">B15</f>
        <v>99669.200557274686</v>
      </c>
      <c r="I15" s="15">
        <f t="shared" ref="I15:I46" si="5">1/(((1+($B$5/100))^A15))</f>
        <v>0.98039215686274506</v>
      </c>
      <c r="J15" s="14">
        <f t="shared" ref="J15:J46" si="6">H15*I15</f>
        <v>97714.902507132036</v>
      </c>
      <c r="K15" s="14">
        <f>SUM($J15:J$127)</f>
        <v>3883568.7199147521</v>
      </c>
      <c r="L15" s="16">
        <f t="shared" ref="L15:L46" si="7">K15/J15</f>
        <v>39.743873455037189</v>
      </c>
      <c r="M15" s="16"/>
      <c r="N15" s="6">
        <v>1</v>
      </c>
      <c r="O15" s="6">
        <f t="shared" si="0"/>
        <v>1</v>
      </c>
      <c r="P15" s="6">
        <f t="shared" ref="P15:P78" si="8">B15</f>
        <v>99669.200557274686</v>
      </c>
      <c r="Q15" s="6">
        <f t="shared" ref="Q15:Q78" si="9">B15</f>
        <v>99669.200557274686</v>
      </c>
      <c r="R15" s="5">
        <f t="shared" ref="R15:R78" si="10">LOOKUP(N15,$O$14:$O$136,$Q$14:$Q$136)</f>
        <v>99669.200557274686</v>
      </c>
      <c r="S15" s="5">
        <f t="shared" ref="S15:S46" si="11">P15*R15*I15</f>
        <v>9739166215.4178867</v>
      </c>
      <c r="T15" s="20">
        <f>SUM(S15:$S$136)</f>
        <v>370207937231.35095</v>
      </c>
      <c r="U15" s="6">
        <f t="shared" ref="U15:U46" si="12">T15/S15</f>
        <v>38.012282472937144</v>
      </c>
    </row>
    <row r="16" spans="1:21">
      <c r="A16" s="21">
        <v>2</v>
      </c>
      <c r="B16" s="22">
        <f>Absterbeordnung!B10</f>
        <v>99646.46460549788</v>
      </c>
      <c r="C16" s="15">
        <f t="shared" si="1"/>
        <v>0.96116878123798544</v>
      </c>
      <c r="D16" s="14">
        <f t="shared" si="2"/>
        <v>95777.070939540456</v>
      </c>
      <c r="E16" s="14">
        <f>SUM(D16:$D$127)</f>
        <v>3785853.8174076201</v>
      </c>
      <c r="F16" s="16">
        <f t="shared" si="3"/>
        <v>39.52776776601835</v>
      </c>
      <c r="G16" s="5"/>
      <c r="H16" s="14">
        <f t="shared" si="4"/>
        <v>99646.46460549788</v>
      </c>
      <c r="I16" s="15">
        <f t="shared" si="5"/>
        <v>0.96116878123798544</v>
      </c>
      <c r="J16" s="14">
        <f t="shared" si="6"/>
        <v>95777.070939540456</v>
      </c>
      <c r="K16" s="14">
        <f>SUM($J16:J$127)</f>
        <v>3785853.8174076201</v>
      </c>
      <c r="L16" s="16">
        <f t="shared" si="7"/>
        <v>39.52776776601835</v>
      </c>
      <c r="M16" s="16"/>
      <c r="N16" s="6">
        <v>2</v>
      </c>
      <c r="O16" s="6">
        <f t="shared" si="0"/>
        <v>2</v>
      </c>
      <c r="P16" s="6">
        <f t="shared" si="8"/>
        <v>99646.46460549788</v>
      </c>
      <c r="Q16" s="6">
        <f t="shared" si="9"/>
        <v>99646.46460549788</v>
      </c>
      <c r="R16" s="5">
        <f t="shared" si="10"/>
        <v>99646.46460549788</v>
      </c>
      <c r="S16" s="5">
        <f t="shared" si="11"/>
        <v>9543846509.3951778</v>
      </c>
      <c r="T16" s="20">
        <f>SUM(S16:$S$136)</f>
        <v>360468771015.93311</v>
      </c>
      <c r="U16" s="6">
        <f t="shared" si="12"/>
        <v>37.769757786976093</v>
      </c>
    </row>
    <row r="17" spans="1:21">
      <c r="A17" s="21">
        <v>3</v>
      </c>
      <c r="B17" s="22">
        <f>Absterbeordnung!B11</f>
        <v>99634.222771107816</v>
      </c>
      <c r="C17" s="15">
        <f t="shared" si="1"/>
        <v>0.94232233454704462</v>
      </c>
      <c r="D17" s="14">
        <f t="shared" si="2"/>
        <v>93887.553402450634</v>
      </c>
      <c r="E17" s="14">
        <f>SUM(D17:$D$127)</f>
        <v>3690076.7464680793</v>
      </c>
      <c r="F17" s="16">
        <f t="shared" si="3"/>
        <v>39.303151618516473</v>
      </c>
      <c r="G17" s="5"/>
      <c r="H17" s="14">
        <f t="shared" si="4"/>
        <v>99634.222771107816</v>
      </c>
      <c r="I17" s="15">
        <f t="shared" si="5"/>
        <v>0.94232233454704462</v>
      </c>
      <c r="J17" s="14">
        <f t="shared" si="6"/>
        <v>93887.553402450634</v>
      </c>
      <c r="K17" s="14">
        <f>SUM($J17:J$127)</f>
        <v>3690076.7464680793</v>
      </c>
      <c r="L17" s="16">
        <f t="shared" si="7"/>
        <v>39.303151618516473</v>
      </c>
      <c r="M17" s="16"/>
      <c r="N17" s="6">
        <v>3</v>
      </c>
      <c r="O17" s="6">
        <f t="shared" si="0"/>
        <v>3</v>
      </c>
      <c r="P17" s="6">
        <f t="shared" si="8"/>
        <v>99634.222771107816</v>
      </c>
      <c r="Q17" s="6">
        <f t="shared" si="9"/>
        <v>99634.222771107816</v>
      </c>
      <c r="R17" s="5">
        <f t="shared" si="10"/>
        <v>99634.222771107816</v>
      </c>
      <c r="S17" s="5">
        <f t="shared" si="11"/>
        <v>9354413411.1340485</v>
      </c>
      <c r="T17" s="20">
        <f>SUM(S17:$S$136)</f>
        <v>350924924506.53796</v>
      </c>
      <c r="U17" s="6">
        <f t="shared" si="12"/>
        <v>37.514369857638656</v>
      </c>
    </row>
    <row r="18" spans="1:21">
      <c r="A18" s="21">
        <v>4</v>
      </c>
      <c r="B18" s="22">
        <f>Absterbeordnung!B12</f>
        <v>99622.988183535417</v>
      </c>
      <c r="C18" s="15">
        <f t="shared" si="1"/>
        <v>0.9238454260265142</v>
      </c>
      <c r="D18" s="14">
        <f t="shared" si="2"/>
        <v>92036.241960452666</v>
      </c>
      <c r="E18" s="14">
        <f>SUM(D18:$D$127)</f>
        <v>3596189.1930656293</v>
      </c>
      <c r="F18" s="16">
        <f t="shared" si="3"/>
        <v>39.073620526693027</v>
      </c>
      <c r="G18" s="5"/>
      <c r="H18" s="14">
        <f t="shared" si="4"/>
        <v>99622.988183535417</v>
      </c>
      <c r="I18" s="15">
        <f t="shared" si="5"/>
        <v>0.9238454260265142</v>
      </c>
      <c r="J18" s="14">
        <f t="shared" si="6"/>
        <v>92036.241960452666</v>
      </c>
      <c r="K18" s="14">
        <f>SUM($J18:J$127)</f>
        <v>3596189.1930656293</v>
      </c>
      <c r="L18" s="16">
        <f t="shared" si="7"/>
        <v>39.073620526693027</v>
      </c>
      <c r="M18" s="16"/>
      <c r="N18" s="6">
        <v>4</v>
      </c>
      <c r="O18" s="6">
        <f t="shared" si="0"/>
        <v>4</v>
      </c>
      <c r="P18" s="6">
        <f t="shared" si="8"/>
        <v>99622.988183535417</v>
      </c>
      <c r="Q18" s="6">
        <f t="shared" si="9"/>
        <v>99622.988183535417</v>
      </c>
      <c r="R18" s="5">
        <f t="shared" si="10"/>
        <v>99622.988183535417</v>
      </c>
      <c r="S18" s="5">
        <f t="shared" si="11"/>
        <v>9168925445.2831821</v>
      </c>
      <c r="T18" s="20">
        <f>SUM(S18:$S$136)</f>
        <v>341570511095.40393</v>
      </c>
      <c r="U18" s="6">
        <f t="shared" si="12"/>
        <v>37.253057965600519</v>
      </c>
    </row>
    <row r="19" spans="1:21">
      <c r="A19" s="21">
        <v>5</v>
      </c>
      <c r="B19" s="22">
        <f>Absterbeordnung!B13</f>
        <v>99612.066232368175</v>
      </c>
      <c r="C19" s="15">
        <f t="shared" si="1"/>
        <v>0.90573080982991594</v>
      </c>
      <c r="D19" s="14">
        <f t="shared" si="2"/>
        <v>90221.71741747405</v>
      </c>
      <c r="E19" s="14">
        <f>SUM(D19:$D$127)</f>
        <v>3504152.9511051765</v>
      </c>
      <c r="F19" s="16">
        <f t="shared" si="3"/>
        <v>38.839351005598303</v>
      </c>
      <c r="G19" s="5"/>
      <c r="H19" s="14">
        <f t="shared" si="4"/>
        <v>99612.066232368175</v>
      </c>
      <c r="I19" s="15">
        <f t="shared" si="5"/>
        <v>0.90573080982991594</v>
      </c>
      <c r="J19" s="14">
        <f t="shared" si="6"/>
        <v>90221.71741747405</v>
      </c>
      <c r="K19" s="14">
        <f>SUM($J19:J$127)</f>
        <v>3504152.9511051765</v>
      </c>
      <c r="L19" s="16">
        <f t="shared" si="7"/>
        <v>38.839351005598303</v>
      </c>
      <c r="M19" s="16"/>
      <c r="N19" s="6">
        <v>5</v>
      </c>
      <c r="O19" s="6">
        <f t="shared" si="0"/>
        <v>5</v>
      </c>
      <c r="P19" s="6">
        <f t="shared" si="8"/>
        <v>99612.066232368175</v>
      </c>
      <c r="Q19" s="6">
        <f t="shared" si="9"/>
        <v>99612.066232368175</v>
      </c>
      <c r="R19" s="5">
        <f t="shared" si="10"/>
        <v>99612.066232368175</v>
      </c>
      <c r="S19" s="5">
        <f t="shared" si="11"/>
        <v>8987171690.9874306</v>
      </c>
      <c r="T19" s="20">
        <f>SUM(S19:$S$136)</f>
        <v>332401585650.12073</v>
      </c>
      <c r="U19" s="6">
        <f t="shared" si="12"/>
        <v>36.986228490934657</v>
      </c>
    </row>
    <row r="20" spans="1:21">
      <c r="A20" s="21">
        <v>6</v>
      </c>
      <c r="B20" s="22">
        <f>Absterbeordnung!B14</f>
        <v>99602.345254375032</v>
      </c>
      <c r="C20" s="15">
        <f t="shared" si="1"/>
        <v>0.88797138218619198</v>
      </c>
      <c r="D20" s="14">
        <f t="shared" si="2"/>
        <v>88444.032184513693</v>
      </c>
      <c r="E20" s="14">
        <f>SUM(D20:$D$127)</f>
        <v>3413931.2336877026</v>
      </c>
      <c r="F20" s="16">
        <f t="shared" si="3"/>
        <v>38.599904927055924</v>
      </c>
      <c r="G20" s="5"/>
      <c r="H20" s="14">
        <f t="shared" si="4"/>
        <v>99602.345254375032</v>
      </c>
      <c r="I20" s="15">
        <f t="shared" si="5"/>
        <v>0.88797138218619198</v>
      </c>
      <c r="J20" s="14">
        <f t="shared" si="6"/>
        <v>88444.032184513693</v>
      </c>
      <c r="K20" s="14">
        <f>SUM($J20:J$127)</f>
        <v>3413931.2336877026</v>
      </c>
      <c r="L20" s="16">
        <f t="shared" si="7"/>
        <v>38.599904927055924</v>
      </c>
      <c r="M20" s="16"/>
      <c r="N20" s="6">
        <v>6</v>
      </c>
      <c r="O20" s="6">
        <f t="shared" si="0"/>
        <v>6</v>
      </c>
      <c r="P20" s="6">
        <f t="shared" si="8"/>
        <v>99602.345254375032</v>
      </c>
      <c r="Q20" s="6">
        <f t="shared" si="9"/>
        <v>99602.345254375032</v>
      </c>
      <c r="R20" s="5">
        <f t="shared" si="10"/>
        <v>99602.345254375032</v>
      </c>
      <c r="S20" s="5">
        <f t="shared" si="11"/>
        <v>8809233029.3309898</v>
      </c>
      <c r="T20" s="20">
        <f>SUM(S20:$S$136)</f>
        <v>323414413959.1333</v>
      </c>
      <c r="U20" s="6">
        <f t="shared" si="12"/>
        <v>36.71311825698119</v>
      </c>
    </row>
    <row r="21" spans="1:21">
      <c r="A21" s="21">
        <v>7</v>
      </c>
      <c r="B21" s="22">
        <f>Absterbeordnung!B15</f>
        <v>99593.934178585361</v>
      </c>
      <c r="C21" s="15">
        <f t="shared" si="1"/>
        <v>0.87056017861391388</v>
      </c>
      <c r="D21" s="14">
        <f t="shared" si="2"/>
        <v>86702.513127371654</v>
      </c>
      <c r="E21" s="14">
        <f>SUM(D21:$D$127)</f>
        <v>3325487.2015031893</v>
      </c>
      <c r="F21" s="16">
        <f t="shared" si="3"/>
        <v>38.355141985536584</v>
      </c>
      <c r="G21" s="5"/>
      <c r="H21" s="14">
        <f t="shared" si="4"/>
        <v>99593.934178585361</v>
      </c>
      <c r="I21" s="15">
        <f t="shared" si="5"/>
        <v>0.87056017861391388</v>
      </c>
      <c r="J21" s="14">
        <f t="shared" si="6"/>
        <v>86702.513127371654</v>
      </c>
      <c r="K21" s="14">
        <f>SUM($J21:J$127)</f>
        <v>3325487.2015031893</v>
      </c>
      <c r="L21" s="16">
        <f t="shared" si="7"/>
        <v>38.355141985536584</v>
      </c>
      <c r="M21" s="16"/>
      <c r="N21" s="6">
        <v>7</v>
      </c>
      <c r="O21" s="6">
        <f t="shared" si="0"/>
        <v>7</v>
      </c>
      <c r="P21" s="6">
        <f t="shared" si="8"/>
        <v>99593.934178585361</v>
      </c>
      <c r="Q21" s="6">
        <f t="shared" si="9"/>
        <v>99593.934178585361</v>
      </c>
      <c r="R21" s="5">
        <f t="shared" si="10"/>
        <v>99593.934178585361</v>
      </c>
      <c r="S21" s="5">
        <f t="shared" si="11"/>
        <v>8635044385.5253868</v>
      </c>
      <c r="T21" s="20">
        <f>SUM(S21:$S$136)</f>
        <v>314605180929.80231</v>
      </c>
      <c r="U21" s="6">
        <f t="shared" si="12"/>
        <v>36.433533735757472</v>
      </c>
    </row>
    <row r="22" spans="1:21">
      <c r="A22" s="21">
        <v>8</v>
      </c>
      <c r="B22" s="22">
        <f>Absterbeordnung!B16</f>
        <v>99585.280454700405</v>
      </c>
      <c r="C22" s="15">
        <f t="shared" si="1"/>
        <v>0.85349037119011162</v>
      </c>
      <c r="D22" s="14">
        <f t="shared" si="2"/>
        <v>84995.077980353613</v>
      </c>
      <c r="E22" s="14">
        <f>SUM(D22:$D$127)</f>
        <v>3238784.6883758167</v>
      </c>
      <c r="F22" s="16">
        <f t="shared" si="3"/>
        <v>38.105555819649382</v>
      </c>
      <c r="G22" s="5"/>
      <c r="H22" s="14">
        <f t="shared" si="4"/>
        <v>99585.280454700405</v>
      </c>
      <c r="I22" s="15">
        <f t="shared" si="5"/>
        <v>0.85349037119011162</v>
      </c>
      <c r="J22" s="14">
        <f t="shared" si="6"/>
        <v>84995.077980353613</v>
      </c>
      <c r="K22" s="14">
        <f>SUM($J22:J$127)</f>
        <v>3238784.6883758167</v>
      </c>
      <c r="L22" s="16">
        <f t="shared" si="7"/>
        <v>38.105555819649382</v>
      </c>
      <c r="M22" s="16"/>
      <c r="N22" s="6">
        <v>8</v>
      </c>
      <c r="O22" s="6">
        <f t="shared" si="0"/>
        <v>8</v>
      </c>
      <c r="P22" s="6">
        <f t="shared" si="8"/>
        <v>99585.280454700405</v>
      </c>
      <c r="Q22" s="6">
        <f t="shared" si="9"/>
        <v>99585.280454700405</v>
      </c>
      <c r="R22" s="5">
        <f t="shared" si="10"/>
        <v>99585.280454700405</v>
      </c>
      <c r="S22" s="5">
        <f t="shared" si="11"/>
        <v>8464258677.942646</v>
      </c>
      <c r="T22" s="20">
        <f>SUM(S22:$S$136)</f>
        <v>305970136544.27692</v>
      </c>
      <c r="U22" s="6">
        <f t="shared" si="12"/>
        <v>36.148486026498325</v>
      </c>
    </row>
    <row r="23" spans="1:21">
      <c r="A23" s="21">
        <v>9</v>
      </c>
      <c r="B23" s="22">
        <f>Absterbeordnung!B17</f>
        <v>99578.550706765353</v>
      </c>
      <c r="C23" s="15">
        <f t="shared" si="1"/>
        <v>0.83675526587265847</v>
      </c>
      <c r="D23" s="14">
        <f t="shared" si="2"/>
        <v>83322.876671853446</v>
      </c>
      <c r="E23" s="14">
        <f>SUM(D23:$D$127)</f>
        <v>3153789.6103954641</v>
      </c>
      <c r="F23" s="16">
        <f t="shared" si="3"/>
        <v>37.850224768593684</v>
      </c>
      <c r="G23" s="5"/>
      <c r="H23" s="14">
        <f t="shared" si="4"/>
        <v>99578.550706765353</v>
      </c>
      <c r="I23" s="15">
        <f t="shared" si="5"/>
        <v>0.83675526587265847</v>
      </c>
      <c r="J23" s="14">
        <f t="shared" si="6"/>
        <v>83322.876671853446</v>
      </c>
      <c r="K23" s="14">
        <f>SUM($J23:J$127)</f>
        <v>3153789.6103954641</v>
      </c>
      <c r="L23" s="16">
        <f t="shared" si="7"/>
        <v>37.850224768593684</v>
      </c>
      <c r="M23" s="16"/>
      <c r="N23" s="6">
        <v>9</v>
      </c>
      <c r="O23" s="6">
        <f t="shared" si="0"/>
        <v>9</v>
      </c>
      <c r="P23" s="6">
        <f t="shared" si="8"/>
        <v>99578.550706765353</v>
      </c>
      <c r="Q23" s="6">
        <f t="shared" si="9"/>
        <v>99578.550706765353</v>
      </c>
      <c r="R23" s="5">
        <f t="shared" si="10"/>
        <v>99578.550706765353</v>
      </c>
      <c r="S23" s="5">
        <f t="shared" si="11"/>
        <v>8297171299.7017145</v>
      </c>
      <c r="T23" s="20">
        <f>SUM(S23:$S$136)</f>
        <v>297505877866.33429</v>
      </c>
      <c r="U23" s="6">
        <f t="shared" si="12"/>
        <v>35.856301758772858</v>
      </c>
    </row>
    <row r="24" spans="1:21">
      <c r="A24" s="21">
        <v>10</v>
      </c>
      <c r="B24" s="22">
        <f>Absterbeordnung!B18</f>
        <v>99571.369718113201</v>
      </c>
      <c r="C24" s="15">
        <f t="shared" si="1"/>
        <v>0.82034829987515534</v>
      </c>
      <c r="D24" s="14">
        <f t="shared" si="2"/>
        <v>81683.203864494688</v>
      </c>
      <c r="E24" s="14">
        <f>SUM(D24:$D$127)</f>
        <v>3070466.7337236106</v>
      </c>
      <c r="F24" s="16">
        <f t="shared" si="3"/>
        <v>37.589940017745228</v>
      </c>
      <c r="G24" s="5"/>
      <c r="H24" s="14">
        <f t="shared" si="4"/>
        <v>99571.369718113201</v>
      </c>
      <c r="I24" s="15">
        <f t="shared" si="5"/>
        <v>0.82034829987515534</v>
      </c>
      <c r="J24" s="14">
        <f t="shared" si="6"/>
        <v>81683.203864494688</v>
      </c>
      <c r="K24" s="14">
        <f>SUM($J24:J$127)</f>
        <v>3070466.7337236106</v>
      </c>
      <c r="L24" s="16">
        <f t="shared" si="7"/>
        <v>37.589940017745228</v>
      </c>
      <c r="M24" s="16"/>
      <c r="N24" s="6">
        <v>10</v>
      </c>
      <c r="O24" s="6">
        <f t="shared" si="0"/>
        <v>10</v>
      </c>
      <c r="P24" s="6">
        <f t="shared" si="8"/>
        <v>99571.369718113201</v>
      </c>
      <c r="Q24" s="6">
        <f t="shared" si="9"/>
        <v>99571.369718113201</v>
      </c>
      <c r="R24" s="5">
        <f t="shared" si="10"/>
        <v>99571.369718113201</v>
      </c>
      <c r="S24" s="5">
        <f t="shared" si="11"/>
        <v>8133308491.7516146</v>
      </c>
      <c r="T24" s="20">
        <f>SUM(S24:$S$136)</f>
        <v>289208706566.63263</v>
      </c>
      <c r="U24" s="6">
        <f t="shared" si="12"/>
        <v>35.558556134927542</v>
      </c>
    </row>
    <row r="25" spans="1:21">
      <c r="A25" s="21">
        <v>11</v>
      </c>
      <c r="B25" s="22">
        <f>Absterbeordnung!B19</f>
        <v>99564.825990262587</v>
      </c>
      <c r="C25" s="15">
        <f t="shared" si="1"/>
        <v>0.80426303909328967</v>
      </c>
      <c r="D25" s="14">
        <f t="shared" si="2"/>
        <v>80076.309537723137</v>
      </c>
      <c r="E25" s="14">
        <f>SUM(D25:$D$127)</f>
        <v>2988783.5298591154</v>
      </c>
      <c r="F25" s="16">
        <f t="shared" si="3"/>
        <v>37.324191725533126</v>
      </c>
      <c r="G25" s="5"/>
      <c r="H25" s="14">
        <f t="shared" si="4"/>
        <v>99564.825990262587</v>
      </c>
      <c r="I25" s="15">
        <f t="shared" si="5"/>
        <v>0.80426303909328967</v>
      </c>
      <c r="J25" s="14">
        <f t="shared" si="6"/>
        <v>80076.309537723137</v>
      </c>
      <c r="K25" s="14">
        <f>SUM($J25:J$127)</f>
        <v>2988783.5298591154</v>
      </c>
      <c r="L25" s="16">
        <f t="shared" si="7"/>
        <v>37.324191725533126</v>
      </c>
      <c r="M25" s="16"/>
      <c r="N25" s="6">
        <v>11</v>
      </c>
      <c r="O25" s="6">
        <f t="shared" si="0"/>
        <v>11</v>
      </c>
      <c r="P25" s="6">
        <f t="shared" si="8"/>
        <v>99564.825990262587</v>
      </c>
      <c r="Q25" s="6">
        <f t="shared" si="9"/>
        <v>99564.825990262587</v>
      </c>
      <c r="R25" s="5">
        <f t="shared" si="10"/>
        <v>99564.825990262587</v>
      </c>
      <c r="S25" s="5">
        <f t="shared" si="11"/>
        <v>7972783825.0658083</v>
      </c>
      <c r="T25" s="20">
        <f>SUM(S25:$S$136)</f>
        <v>281075398074.88098</v>
      </c>
      <c r="U25" s="6">
        <f t="shared" si="12"/>
        <v>35.254360865925143</v>
      </c>
    </row>
    <row r="26" spans="1:21">
      <c r="A26" s="21">
        <v>12</v>
      </c>
      <c r="B26" s="22">
        <f>Absterbeordnung!B20</f>
        <v>99558.327218286213</v>
      </c>
      <c r="C26" s="15">
        <f t="shared" si="1"/>
        <v>0.78849317558165644</v>
      </c>
      <c r="D26" s="14">
        <f t="shared" si="2"/>
        <v>78501.06158394416</v>
      </c>
      <c r="E26" s="14">
        <f>SUM(D26:$D$127)</f>
        <v>2908707.2203213926</v>
      </c>
      <c r="F26" s="16">
        <f t="shared" si="3"/>
        <v>37.053094080912544</v>
      </c>
      <c r="G26" s="5"/>
      <c r="H26" s="14">
        <f t="shared" si="4"/>
        <v>99558.327218286213</v>
      </c>
      <c r="I26" s="15">
        <f t="shared" si="5"/>
        <v>0.78849317558165644</v>
      </c>
      <c r="J26" s="14">
        <f t="shared" si="6"/>
        <v>78501.06158394416</v>
      </c>
      <c r="K26" s="14">
        <f>SUM($J26:J$127)</f>
        <v>2908707.2203213926</v>
      </c>
      <c r="L26" s="16">
        <f t="shared" si="7"/>
        <v>37.053094080912544</v>
      </c>
      <c r="M26" s="16"/>
      <c r="N26" s="6">
        <v>12</v>
      </c>
      <c r="O26" s="6">
        <f t="shared" si="0"/>
        <v>12</v>
      </c>
      <c r="P26" s="6">
        <f t="shared" si="8"/>
        <v>99558.327218286213</v>
      </c>
      <c r="Q26" s="6">
        <f t="shared" si="9"/>
        <v>99558.327218286213</v>
      </c>
      <c r="R26" s="5">
        <f t="shared" si="10"/>
        <v>99558.327218286213</v>
      </c>
      <c r="S26" s="5">
        <f t="shared" si="11"/>
        <v>7815434376.1571493</v>
      </c>
      <c r="T26" s="20">
        <f>SUM(S26:$S$136)</f>
        <v>273102614249.81525</v>
      </c>
      <c r="U26" s="6">
        <f t="shared" si="12"/>
        <v>34.944009648776536</v>
      </c>
    </row>
    <row r="27" spans="1:21">
      <c r="A27" s="21">
        <v>13</v>
      </c>
      <c r="B27" s="22">
        <f>Absterbeordnung!B21</f>
        <v>99550.10630538837</v>
      </c>
      <c r="C27" s="15">
        <f t="shared" si="1"/>
        <v>0.77303252508005538</v>
      </c>
      <c r="D27" s="14">
        <f t="shared" si="2"/>
        <v>76955.470049242314</v>
      </c>
      <c r="E27" s="14">
        <f>SUM(D27:$D$127)</f>
        <v>2830206.158737448</v>
      </c>
      <c r="F27" s="16">
        <f t="shared" si="3"/>
        <v>36.777192796385414</v>
      </c>
      <c r="G27" s="5"/>
      <c r="H27" s="14">
        <f t="shared" si="4"/>
        <v>99550.10630538837</v>
      </c>
      <c r="I27" s="15">
        <f t="shared" si="5"/>
        <v>0.77303252508005538</v>
      </c>
      <c r="J27" s="14">
        <f t="shared" si="6"/>
        <v>76955.470049242314</v>
      </c>
      <c r="K27" s="14">
        <f>SUM($J27:J$127)</f>
        <v>2830206.158737448</v>
      </c>
      <c r="L27" s="16">
        <f t="shared" si="7"/>
        <v>36.777192796385414</v>
      </c>
      <c r="M27" s="16"/>
      <c r="N27" s="6">
        <v>13</v>
      </c>
      <c r="O27" s="6">
        <f t="shared" si="0"/>
        <v>13</v>
      </c>
      <c r="P27" s="6">
        <f t="shared" si="8"/>
        <v>99550.10630538837</v>
      </c>
      <c r="Q27" s="6">
        <f t="shared" si="9"/>
        <v>99550.10630538837</v>
      </c>
      <c r="R27" s="5">
        <f t="shared" si="10"/>
        <v>99550.10630538837</v>
      </c>
      <c r="S27" s="5">
        <f t="shared" si="11"/>
        <v>7660925224.1832037</v>
      </c>
      <c r="T27" s="20">
        <f>SUM(S27:$S$136)</f>
        <v>265287179873.65814</v>
      </c>
      <c r="U27" s="6">
        <f t="shared" si="12"/>
        <v>34.628608439647401</v>
      </c>
    </row>
    <row r="28" spans="1:21">
      <c r="A28" s="21">
        <v>14</v>
      </c>
      <c r="B28" s="22">
        <f>Absterbeordnung!B22</f>
        <v>99540.479138808922</v>
      </c>
      <c r="C28" s="15">
        <f t="shared" si="1"/>
        <v>0.75787502458828948</v>
      </c>
      <c r="D28" s="14">
        <f t="shared" si="2"/>
        <v>75439.243074854923</v>
      </c>
      <c r="E28" s="14">
        <f>SUM(D28:$D$127)</f>
        <v>2753250.6886882056</v>
      </c>
      <c r="F28" s="16">
        <f t="shared" si="3"/>
        <v>36.496266087350321</v>
      </c>
      <c r="G28" s="5"/>
      <c r="H28" s="14">
        <f t="shared" si="4"/>
        <v>99540.479138808922</v>
      </c>
      <c r="I28" s="15">
        <f t="shared" si="5"/>
        <v>0.75787502458828948</v>
      </c>
      <c r="J28" s="14">
        <f t="shared" si="6"/>
        <v>75439.243074854923</v>
      </c>
      <c r="K28" s="14">
        <f>SUM($J28:J$127)</f>
        <v>2753250.6886882056</v>
      </c>
      <c r="L28" s="16">
        <f t="shared" si="7"/>
        <v>36.496266087350321</v>
      </c>
      <c r="M28" s="16"/>
      <c r="N28" s="6">
        <v>14</v>
      </c>
      <c r="O28" s="6">
        <f t="shared" si="0"/>
        <v>14</v>
      </c>
      <c r="P28" s="6">
        <f t="shared" si="8"/>
        <v>99540.479138808922</v>
      </c>
      <c r="Q28" s="6">
        <f t="shared" si="9"/>
        <v>99540.479138808922</v>
      </c>
      <c r="R28" s="5">
        <f t="shared" si="10"/>
        <v>99540.479138808922</v>
      </c>
      <c r="S28" s="5">
        <f t="shared" si="11"/>
        <v>7509258401.5401325</v>
      </c>
      <c r="T28" s="20">
        <f>SUM(S28:$S$136)</f>
        <v>257626254649.47495</v>
      </c>
      <c r="U28" s="6">
        <f t="shared" si="12"/>
        <v>34.307815881876749</v>
      </c>
    </row>
    <row r="29" spans="1:21">
      <c r="A29" s="21">
        <v>15</v>
      </c>
      <c r="B29" s="22">
        <f>Absterbeordnung!B23</f>
        <v>99528.684323504654</v>
      </c>
      <c r="C29" s="15">
        <f t="shared" si="1"/>
        <v>0.74301472998851925</v>
      </c>
      <c r="D29" s="14">
        <f t="shared" si="2"/>
        <v>73951.278508741379</v>
      </c>
      <c r="E29" s="14">
        <f>SUM(D29:$D$127)</f>
        <v>2677811.4456133507</v>
      </c>
      <c r="F29" s="16">
        <f t="shared" si="3"/>
        <v>36.21048208513151</v>
      </c>
      <c r="G29" s="5"/>
      <c r="H29" s="14">
        <f t="shared" si="4"/>
        <v>99528.684323504654</v>
      </c>
      <c r="I29" s="15">
        <f t="shared" si="5"/>
        <v>0.74301472998851925</v>
      </c>
      <c r="J29" s="14">
        <f t="shared" si="6"/>
        <v>73951.278508741379</v>
      </c>
      <c r="K29" s="14">
        <f>SUM($J29:J$127)</f>
        <v>2677811.4456133507</v>
      </c>
      <c r="L29" s="16">
        <f t="shared" si="7"/>
        <v>36.21048208513151</v>
      </c>
      <c r="M29" s="16"/>
      <c r="N29" s="6">
        <v>15</v>
      </c>
      <c r="O29" s="6">
        <f t="shared" si="0"/>
        <v>15</v>
      </c>
      <c r="P29" s="6">
        <f t="shared" si="8"/>
        <v>99528.684323504654</v>
      </c>
      <c r="Q29" s="6">
        <f t="shared" si="9"/>
        <v>99528.684323504654</v>
      </c>
      <c r="R29" s="5">
        <f t="shared" si="10"/>
        <v>99528.684323504654</v>
      </c>
      <c r="S29" s="5">
        <f t="shared" si="11"/>
        <v>7360273454.0160942</v>
      </c>
      <c r="T29" s="20">
        <f>SUM(S29:$S$136)</f>
        <v>250116996247.93478</v>
      </c>
      <c r="U29" s="6">
        <f t="shared" si="12"/>
        <v>33.982024962871421</v>
      </c>
    </row>
    <row r="30" spans="1:21">
      <c r="A30" s="21">
        <v>16</v>
      </c>
      <c r="B30" s="22">
        <f>Absterbeordnung!B24</f>
        <v>99513.544918603453</v>
      </c>
      <c r="C30" s="15">
        <f t="shared" si="1"/>
        <v>0.72844581371423445</v>
      </c>
      <c r="D30" s="14">
        <f t="shared" si="2"/>
        <v>72490.225203820111</v>
      </c>
      <c r="E30" s="14">
        <f>SUM(D30:$D$127)</f>
        <v>2603860.1671046093</v>
      </c>
      <c r="F30" s="16">
        <f t="shared" si="3"/>
        <v>35.920155576608558</v>
      </c>
      <c r="G30" s="5"/>
      <c r="H30" s="14">
        <f t="shared" si="4"/>
        <v>99513.544918603453</v>
      </c>
      <c r="I30" s="15">
        <f t="shared" si="5"/>
        <v>0.72844581371423445</v>
      </c>
      <c r="J30" s="14">
        <f t="shared" si="6"/>
        <v>72490.225203820111</v>
      </c>
      <c r="K30" s="14">
        <f>SUM($J30:J$127)</f>
        <v>2603860.1671046093</v>
      </c>
      <c r="L30" s="16">
        <f t="shared" si="7"/>
        <v>35.920155576608558</v>
      </c>
      <c r="M30" s="16"/>
      <c r="N30" s="6">
        <v>16</v>
      </c>
      <c r="O30" s="6">
        <f t="shared" si="0"/>
        <v>16</v>
      </c>
      <c r="P30" s="6">
        <f t="shared" si="8"/>
        <v>99513.544918603453</v>
      </c>
      <c r="Q30" s="6">
        <f t="shared" si="9"/>
        <v>99513.544918603453</v>
      </c>
      <c r="R30" s="5">
        <f t="shared" si="10"/>
        <v>99513.544918603453</v>
      </c>
      <c r="S30" s="5">
        <f t="shared" si="11"/>
        <v>7213759281.9800329</v>
      </c>
      <c r="T30" s="20">
        <f>SUM(S30:$S$136)</f>
        <v>242756722793.9187</v>
      </c>
      <c r="U30" s="6">
        <f t="shared" si="12"/>
        <v>33.651902330637071</v>
      </c>
    </row>
    <row r="31" spans="1:21">
      <c r="A31" s="21">
        <v>17</v>
      </c>
      <c r="B31" s="22">
        <f>Absterbeordnung!B25</f>
        <v>99491.665814144115</v>
      </c>
      <c r="C31" s="15">
        <f t="shared" si="1"/>
        <v>0.7141625624649357</v>
      </c>
      <c r="D31" s="14">
        <f t="shared" si="2"/>
        <v>71053.223001734208</v>
      </c>
      <c r="E31" s="14">
        <f>SUM(D31:$D$127)</f>
        <v>2531369.9419007893</v>
      </c>
      <c r="F31" s="16">
        <f t="shared" si="3"/>
        <v>35.626391526799644</v>
      </c>
      <c r="G31" s="5"/>
      <c r="H31" s="14">
        <f t="shared" si="4"/>
        <v>99491.665814144115</v>
      </c>
      <c r="I31" s="15">
        <f t="shared" si="5"/>
        <v>0.7141625624649357</v>
      </c>
      <c r="J31" s="14">
        <f t="shared" si="6"/>
        <v>71053.223001734208</v>
      </c>
      <c r="K31" s="14">
        <f>SUM($J31:J$127)</f>
        <v>2531369.9419007893</v>
      </c>
      <c r="L31" s="16">
        <f t="shared" si="7"/>
        <v>35.626391526799644</v>
      </c>
      <c r="M31" s="16"/>
      <c r="N31" s="6">
        <v>17</v>
      </c>
      <c r="O31" s="6">
        <f t="shared" si="0"/>
        <v>17</v>
      </c>
      <c r="P31" s="6">
        <f t="shared" si="8"/>
        <v>99491.665814144115</v>
      </c>
      <c r="Q31" s="6">
        <f t="shared" si="9"/>
        <v>99491.665814144115</v>
      </c>
      <c r="R31" s="5">
        <f t="shared" si="10"/>
        <v>99491.665814144115</v>
      </c>
      <c r="S31" s="5">
        <f t="shared" si="11"/>
        <v>7069203517.9063978</v>
      </c>
      <c r="T31" s="20">
        <f>SUM(S31:$S$136)</f>
        <v>235542963511.93866</v>
      </c>
      <c r="U31" s="6">
        <f t="shared" si="12"/>
        <v>33.319590094599036</v>
      </c>
    </row>
    <row r="32" spans="1:21">
      <c r="A32" s="21">
        <v>18</v>
      </c>
      <c r="B32" s="22">
        <f>Absterbeordnung!B26</f>
        <v>99464.738840624676</v>
      </c>
      <c r="C32" s="15">
        <f t="shared" si="1"/>
        <v>0.7001593749656233</v>
      </c>
      <c r="D32" s="14">
        <f t="shared" si="2"/>
        <v>69641.169377770726</v>
      </c>
      <c r="E32" s="14">
        <f>SUM(D32:$D$127)</f>
        <v>2460316.7188990549</v>
      </c>
      <c r="F32" s="16">
        <f t="shared" si="3"/>
        <v>35.328480852367498</v>
      </c>
      <c r="G32" s="5"/>
      <c r="H32" s="14">
        <f t="shared" si="4"/>
        <v>99464.738840624676</v>
      </c>
      <c r="I32" s="15">
        <f t="shared" si="5"/>
        <v>0.7001593749656233</v>
      </c>
      <c r="J32" s="14">
        <f t="shared" si="6"/>
        <v>69641.169377770726</v>
      </c>
      <c r="K32" s="14">
        <f>SUM($J32:J$127)</f>
        <v>2460316.7188990549</v>
      </c>
      <c r="L32" s="16">
        <f t="shared" si="7"/>
        <v>35.328480852367498</v>
      </c>
      <c r="M32" s="16"/>
      <c r="N32" s="6">
        <v>18</v>
      </c>
      <c r="O32" s="6">
        <f t="shared" si="0"/>
        <v>18</v>
      </c>
      <c r="P32" s="6">
        <f t="shared" si="8"/>
        <v>99464.738840624676</v>
      </c>
      <c r="Q32" s="6">
        <f t="shared" si="9"/>
        <v>99464.738840624676</v>
      </c>
      <c r="R32" s="5">
        <f t="shared" si="10"/>
        <v>99464.738840624676</v>
      </c>
      <c r="S32" s="5">
        <f t="shared" si="11"/>
        <v>6926840724.7156734</v>
      </c>
      <c r="T32" s="20">
        <f>SUM(S32:$S$136)</f>
        <v>228473759994.03229</v>
      </c>
      <c r="U32" s="6">
        <f t="shared" si="12"/>
        <v>32.983833333833509</v>
      </c>
    </row>
    <row r="33" spans="1:21">
      <c r="A33" s="21">
        <v>19</v>
      </c>
      <c r="B33" s="22">
        <f>Absterbeordnung!B27</f>
        <v>99426.729633918017</v>
      </c>
      <c r="C33" s="15">
        <f t="shared" si="1"/>
        <v>0.68643075977021895</v>
      </c>
      <c r="D33" s="14">
        <f t="shared" si="2"/>
        <v>68249.565564078483</v>
      </c>
      <c r="E33" s="14">
        <f>SUM(D33:$D$127)</f>
        <v>2390675.5495212846</v>
      </c>
      <c r="F33" s="16">
        <f t="shared" si="3"/>
        <v>35.028436148457466</v>
      </c>
      <c r="G33" s="5"/>
      <c r="H33" s="14">
        <f t="shared" si="4"/>
        <v>99426.729633918017</v>
      </c>
      <c r="I33" s="15">
        <f t="shared" si="5"/>
        <v>0.68643075977021895</v>
      </c>
      <c r="J33" s="14">
        <f t="shared" si="6"/>
        <v>68249.565564078483</v>
      </c>
      <c r="K33" s="14">
        <f>SUM($J33:J$127)</f>
        <v>2390675.5495212846</v>
      </c>
      <c r="L33" s="16">
        <f t="shared" si="7"/>
        <v>35.028436148457466</v>
      </c>
      <c r="M33" s="16"/>
      <c r="N33" s="6">
        <v>19</v>
      </c>
      <c r="O33" s="6">
        <f t="shared" si="0"/>
        <v>19</v>
      </c>
      <c r="P33" s="6">
        <f t="shared" si="8"/>
        <v>99426.729633918017</v>
      </c>
      <c r="Q33" s="6">
        <f t="shared" si="9"/>
        <v>99426.729633918017</v>
      </c>
      <c r="R33" s="5">
        <f t="shared" si="10"/>
        <v>99426.729633918017</v>
      </c>
      <c r="S33" s="5">
        <f t="shared" si="11"/>
        <v>6785831102.9719934</v>
      </c>
      <c r="T33" s="20">
        <f>SUM(S33:$S$136)</f>
        <v>221546919269.31659</v>
      </c>
      <c r="U33" s="6">
        <f t="shared" si="12"/>
        <v>32.648457632888267</v>
      </c>
    </row>
    <row r="34" spans="1:21">
      <c r="A34" s="21">
        <v>20</v>
      </c>
      <c r="B34" s="22">
        <f>Absterbeordnung!B28</f>
        <v>99384.243252286004</v>
      </c>
      <c r="C34" s="15">
        <f t="shared" si="1"/>
        <v>0.67297133310805779</v>
      </c>
      <c r="D34" s="14">
        <f t="shared" si="2"/>
        <v>66882.746671426416</v>
      </c>
      <c r="E34" s="14">
        <f>SUM(D34:$D$127)</f>
        <v>2322425.9839572064</v>
      </c>
      <c r="F34" s="16">
        <f t="shared" si="3"/>
        <v>34.723842837474123</v>
      </c>
      <c r="G34" s="5"/>
      <c r="H34" s="14">
        <f t="shared" si="4"/>
        <v>99384.243252286004</v>
      </c>
      <c r="I34" s="15">
        <f t="shared" si="5"/>
        <v>0.67297133310805779</v>
      </c>
      <c r="J34" s="14">
        <f t="shared" si="6"/>
        <v>66882.746671426416</v>
      </c>
      <c r="K34" s="14">
        <f>SUM($J34:J$127)</f>
        <v>2322425.9839572064</v>
      </c>
      <c r="L34" s="16">
        <f t="shared" si="7"/>
        <v>34.723842837474123</v>
      </c>
      <c r="M34" s="16"/>
      <c r="N34" s="6">
        <v>20</v>
      </c>
      <c r="O34" s="6">
        <f t="shared" si="0"/>
        <v>20</v>
      </c>
      <c r="P34" s="6">
        <f t="shared" si="8"/>
        <v>99384.243252286004</v>
      </c>
      <c r="Q34" s="6">
        <f t="shared" si="9"/>
        <v>99384.243252286004</v>
      </c>
      <c r="R34" s="5">
        <f t="shared" si="10"/>
        <v>99384.243252286004</v>
      </c>
      <c r="S34" s="5">
        <f t="shared" si="11"/>
        <v>6647091164.5740643</v>
      </c>
      <c r="T34" s="20">
        <f>SUM(S34:$S$136)</f>
        <v>214761088166.3446</v>
      </c>
      <c r="U34" s="6">
        <f t="shared" si="12"/>
        <v>32.309033056583054</v>
      </c>
    </row>
    <row r="35" spans="1:21">
      <c r="A35" s="21">
        <v>21</v>
      </c>
      <c r="B35" s="22">
        <f>Absterbeordnung!B29</f>
        <v>99343.732083564173</v>
      </c>
      <c r="C35" s="15">
        <f t="shared" si="1"/>
        <v>0.65977581677260566</v>
      </c>
      <c r="D35" s="14">
        <f t="shared" si="2"/>
        <v>65544.591976672469</v>
      </c>
      <c r="E35" s="14">
        <f>SUM(D35:$D$127)</f>
        <v>2255543.2372857807</v>
      </c>
      <c r="F35" s="16">
        <f t="shared" si="3"/>
        <v>34.412346911680153</v>
      </c>
      <c r="G35" s="5"/>
      <c r="H35" s="14">
        <f t="shared" si="4"/>
        <v>99343.732083564173</v>
      </c>
      <c r="I35" s="15">
        <f t="shared" si="5"/>
        <v>0.65977581677260566</v>
      </c>
      <c r="J35" s="14">
        <f t="shared" si="6"/>
        <v>65544.591976672469</v>
      </c>
      <c r="K35" s="14">
        <f>SUM($J35:J$127)</f>
        <v>2255543.2372857807</v>
      </c>
      <c r="L35" s="16">
        <f t="shared" si="7"/>
        <v>34.412346911680153</v>
      </c>
      <c r="M35" s="16"/>
      <c r="N35" s="6">
        <v>21</v>
      </c>
      <c r="O35" s="6">
        <f t="shared" si="0"/>
        <v>21</v>
      </c>
      <c r="P35" s="6">
        <f t="shared" si="8"/>
        <v>99343.732083564173</v>
      </c>
      <c r="Q35" s="6">
        <f t="shared" si="9"/>
        <v>99343.732083564173</v>
      </c>
      <c r="R35" s="5">
        <f t="shared" si="10"/>
        <v>99343.732083564173</v>
      </c>
      <c r="S35" s="5">
        <f t="shared" si="11"/>
        <v>6511444384.8570786</v>
      </c>
      <c r="T35" s="20">
        <f>SUM(S35:$S$136)</f>
        <v>208113997001.77057</v>
      </c>
      <c r="U35" s="6">
        <f t="shared" si="12"/>
        <v>31.961264613694233</v>
      </c>
    </row>
    <row r="36" spans="1:21">
      <c r="A36" s="21">
        <v>22</v>
      </c>
      <c r="B36" s="22">
        <f>Absterbeordnung!B30</f>
        <v>99303.766238512922</v>
      </c>
      <c r="C36" s="15">
        <f t="shared" si="1"/>
        <v>0.64683903605157411</v>
      </c>
      <c r="D36" s="14">
        <f t="shared" si="2"/>
        <v>64233.552430010546</v>
      </c>
      <c r="E36" s="14">
        <f>SUM(D36:$D$127)</f>
        <v>2189998.6453091083</v>
      </c>
      <c r="F36" s="16">
        <f t="shared" si="3"/>
        <v>34.094309943317405</v>
      </c>
      <c r="G36" s="5"/>
      <c r="H36" s="14">
        <f t="shared" si="4"/>
        <v>99303.766238512922</v>
      </c>
      <c r="I36" s="15">
        <f t="shared" si="5"/>
        <v>0.64683903605157411</v>
      </c>
      <c r="J36" s="14">
        <f t="shared" si="6"/>
        <v>64233.552430010546</v>
      </c>
      <c r="K36" s="14">
        <f>SUM($J36:J$127)</f>
        <v>2189998.6453091083</v>
      </c>
      <c r="L36" s="16">
        <f t="shared" si="7"/>
        <v>34.094309943317405</v>
      </c>
      <c r="M36" s="16"/>
      <c r="N36" s="6">
        <v>22</v>
      </c>
      <c r="O36" s="6">
        <f t="shared" si="0"/>
        <v>22</v>
      </c>
      <c r="P36" s="6">
        <f t="shared" si="8"/>
        <v>99303.766238512922</v>
      </c>
      <c r="Q36" s="6">
        <f t="shared" si="9"/>
        <v>99303.766238512922</v>
      </c>
      <c r="R36" s="5">
        <f t="shared" si="10"/>
        <v>99303.766238512922</v>
      </c>
      <c r="S36" s="5">
        <f t="shared" si="11"/>
        <v>6378633675.1790314</v>
      </c>
      <c r="T36" s="20">
        <f>SUM(S36:$S$136)</f>
        <v>201602552616.91348</v>
      </c>
      <c r="U36" s="6">
        <f t="shared" si="12"/>
        <v>31.605914821759228</v>
      </c>
    </row>
    <row r="37" spans="1:21">
      <c r="A37" s="21">
        <v>23</v>
      </c>
      <c r="B37" s="22">
        <f>Absterbeordnung!B31</f>
        <v>99263.599998312784</v>
      </c>
      <c r="C37" s="15">
        <f t="shared" si="1"/>
        <v>0.63415591769762181</v>
      </c>
      <c r="D37" s="14">
        <f t="shared" si="2"/>
        <v>62948.599350899691</v>
      </c>
      <c r="E37" s="14">
        <f>SUM(D37:$D$127)</f>
        <v>2125765.0928790979</v>
      </c>
      <c r="F37" s="16">
        <f t="shared" si="3"/>
        <v>33.76985532321801</v>
      </c>
      <c r="G37" s="5"/>
      <c r="H37" s="14">
        <f t="shared" si="4"/>
        <v>99263.599998312784</v>
      </c>
      <c r="I37" s="15">
        <f t="shared" si="5"/>
        <v>0.63415591769762181</v>
      </c>
      <c r="J37" s="14">
        <f t="shared" si="6"/>
        <v>62948.599350899691</v>
      </c>
      <c r="K37" s="14">
        <f>SUM($J37:J$127)</f>
        <v>2125765.0928790979</v>
      </c>
      <c r="L37" s="16">
        <f t="shared" si="7"/>
        <v>33.76985532321801</v>
      </c>
      <c r="M37" s="16"/>
      <c r="N37" s="6">
        <v>23</v>
      </c>
      <c r="O37" s="6">
        <f t="shared" si="0"/>
        <v>23</v>
      </c>
      <c r="P37" s="6">
        <f t="shared" si="8"/>
        <v>99263.599998312784</v>
      </c>
      <c r="Q37" s="6">
        <f t="shared" si="9"/>
        <v>99263.599998312784</v>
      </c>
      <c r="R37" s="5">
        <f t="shared" si="10"/>
        <v>99263.599998312784</v>
      </c>
      <c r="S37" s="5">
        <f t="shared" si="11"/>
        <v>6248504586.4217587</v>
      </c>
      <c r="T37" s="20">
        <f>SUM(S37:$S$136)</f>
        <v>195223918941.73444</v>
      </c>
      <c r="U37" s="6">
        <f t="shared" si="12"/>
        <v>31.243302496082588</v>
      </c>
    </row>
    <row r="38" spans="1:21">
      <c r="A38" s="21">
        <v>24</v>
      </c>
      <c r="B38" s="22">
        <f>Absterbeordnung!B32</f>
        <v>99222.608803402734</v>
      </c>
      <c r="C38" s="15">
        <f t="shared" si="1"/>
        <v>0.62172148793884485</v>
      </c>
      <c r="D38" s="14">
        <f t="shared" si="2"/>
        <v>61688.827982425471</v>
      </c>
      <c r="E38" s="14">
        <f>SUM(D38:$D$127)</f>
        <v>2062816.4935281966</v>
      </c>
      <c r="F38" s="16">
        <f t="shared" si="3"/>
        <v>33.439061188127489</v>
      </c>
      <c r="G38" s="5"/>
      <c r="H38" s="14">
        <f t="shared" si="4"/>
        <v>99222.608803402734</v>
      </c>
      <c r="I38" s="15">
        <f t="shared" si="5"/>
        <v>0.62172148793884485</v>
      </c>
      <c r="J38" s="14">
        <f t="shared" si="6"/>
        <v>61688.827982425471</v>
      </c>
      <c r="K38" s="14">
        <f>SUM($J38:J$127)</f>
        <v>2062816.4935281966</v>
      </c>
      <c r="L38" s="16">
        <f t="shared" si="7"/>
        <v>33.439061188127489</v>
      </c>
      <c r="M38" s="16"/>
      <c r="N38" s="6">
        <v>24</v>
      </c>
      <c r="O38" s="6">
        <f t="shared" si="0"/>
        <v>24</v>
      </c>
      <c r="P38" s="6">
        <f t="shared" si="8"/>
        <v>99222.608803402734</v>
      </c>
      <c r="Q38" s="6">
        <f t="shared" si="9"/>
        <v>99222.608803402734</v>
      </c>
      <c r="R38" s="5">
        <f t="shared" si="10"/>
        <v>99222.608803402734</v>
      </c>
      <c r="S38" s="5">
        <f t="shared" si="11"/>
        <v>6120926446.4406071</v>
      </c>
      <c r="T38" s="20">
        <f>SUM(S38:$S$136)</f>
        <v>188975414355.31268</v>
      </c>
      <c r="U38" s="6">
        <f t="shared" si="12"/>
        <v>30.873662019775484</v>
      </c>
    </row>
    <row r="39" spans="1:21">
      <c r="A39" s="21">
        <v>25</v>
      </c>
      <c r="B39" s="22">
        <f>Absterbeordnung!B33</f>
        <v>99178.515344435014</v>
      </c>
      <c r="C39" s="15">
        <f t="shared" si="1"/>
        <v>0.60953087052827937</v>
      </c>
      <c r="D39" s="14">
        <f t="shared" si="2"/>
        <v>60452.366795595786</v>
      </c>
      <c r="E39" s="14">
        <f>SUM(D39:$D$127)</f>
        <v>2001127.6655457714</v>
      </c>
      <c r="F39" s="16">
        <f t="shared" si="3"/>
        <v>33.102552829934233</v>
      </c>
      <c r="G39" s="5"/>
      <c r="H39" s="14">
        <f t="shared" si="4"/>
        <v>99178.515344435014</v>
      </c>
      <c r="I39" s="15">
        <f t="shared" si="5"/>
        <v>0.60953087052827937</v>
      </c>
      <c r="J39" s="14">
        <f t="shared" si="6"/>
        <v>60452.366795595786</v>
      </c>
      <c r="K39" s="14">
        <f>SUM($J39:J$127)</f>
        <v>2001127.6655457714</v>
      </c>
      <c r="L39" s="16">
        <f t="shared" si="7"/>
        <v>33.102552829934233</v>
      </c>
      <c r="M39" s="16"/>
      <c r="N39" s="6">
        <v>25</v>
      </c>
      <c r="O39" s="6">
        <f t="shared" si="0"/>
        <v>25</v>
      </c>
      <c r="P39" s="6">
        <f t="shared" si="8"/>
        <v>99178.515344435014</v>
      </c>
      <c r="Q39" s="6">
        <f t="shared" si="9"/>
        <v>99178.515344435014</v>
      </c>
      <c r="R39" s="5">
        <f t="shared" si="10"/>
        <v>99178.515344435014</v>
      </c>
      <c r="S39" s="5">
        <f t="shared" si="11"/>
        <v>5995575987.8444109</v>
      </c>
      <c r="T39" s="20">
        <f>SUM(S39:$S$136)</f>
        <v>182854487908.87207</v>
      </c>
      <c r="U39" s="6">
        <f t="shared" si="12"/>
        <v>30.498235412176594</v>
      </c>
    </row>
    <row r="40" spans="1:21">
      <c r="A40" s="21">
        <v>26</v>
      </c>
      <c r="B40" s="22">
        <f>Absterbeordnung!B34</f>
        <v>99135.922737672634</v>
      </c>
      <c r="C40" s="15">
        <f t="shared" si="1"/>
        <v>0.59757928483164635</v>
      </c>
      <c r="D40" s="14">
        <f t="shared" si="2"/>
        <v>59241.573810703761</v>
      </c>
      <c r="E40" s="14">
        <f>SUM(D40:$D$127)</f>
        <v>1940675.2987501752</v>
      </c>
      <c r="F40" s="16">
        <f t="shared" si="3"/>
        <v>32.758672228244116</v>
      </c>
      <c r="G40" s="5"/>
      <c r="H40" s="14">
        <f t="shared" si="4"/>
        <v>99135.922737672634</v>
      </c>
      <c r="I40" s="15">
        <f t="shared" si="5"/>
        <v>0.59757928483164635</v>
      </c>
      <c r="J40" s="14">
        <f t="shared" si="6"/>
        <v>59241.573810703761</v>
      </c>
      <c r="K40" s="14">
        <f>SUM($J40:J$127)</f>
        <v>1940675.2987501752</v>
      </c>
      <c r="L40" s="16">
        <f t="shared" si="7"/>
        <v>32.758672228244116</v>
      </c>
      <c r="M40" s="16"/>
      <c r="N40" s="6">
        <v>26</v>
      </c>
      <c r="O40" s="6">
        <f t="shared" si="0"/>
        <v>26</v>
      </c>
      <c r="P40" s="6">
        <f t="shared" si="8"/>
        <v>99135.922737672634</v>
      </c>
      <c r="Q40" s="6">
        <f t="shared" si="9"/>
        <v>99135.922737672634</v>
      </c>
      <c r="R40" s="5">
        <f t="shared" si="10"/>
        <v>99135.922737672634</v>
      </c>
      <c r="S40" s="5">
        <f t="shared" si="11"/>
        <v>5872968084.1560583</v>
      </c>
      <c r="T40" s="20">
        <f>SUM(S40:$S$136)</f>
        <v>176858911921.02765</v>
      </c>
      <c r="U40" s="6">
        <f t="shared" si="12"/>
        <v>30.114059771268476</v>
      </c>
    </row>
    <row r="41" spans="1:21">
      <c r="A41" s="21">
        <v>27</v>
      </c>
      <c r="B41" s="22">
        <f>Absterbeordnung!B35</f>
        <v>99091.3120857912</v>
      </c>
      <c r="C41" s="15">
        <f t="shared" si="1"/>
        <v>0.58586204395259456</v>
      </c>
      <c r="D41" s="14">
        <f t="shared" si="2"/>
        <v>58053.838636526067</v>
      </c>
      <c r="E41" s="14">
        <f>SUM(D41:$D$127)</f>
        <v>1881433.7249394716</v>
      </c>
      <c r="F41" s="16">
        <f t="shared" si="3"/>
        <v>32.408429298174248</v>
      </c>
      <c r="G41" s="5"/>
      <c r="H41" s="14">
        <f t="shared" si="4"/>
        <v>99091.3120857912</v>
      </c>
      <c r="I41" s="15">
        <f t="shared" si="5"/>
        <v>0.58586204395259456</v>
      </c>
      <c r="J41" s="14">
        <f t="shared" si="6"/>
        <v>58053.838636526067</v>
      </c>
      <c r="K41" s="14">
        <f>SUM($J41:J$127)</f>
        <v>1881433.7249394716</v>
      </c>
      <c r="L41" s="16">
        <f t="shared" si="7"/>
        <v>32.408429298174248</v>
      </c>
      <c r="M41" s="16"/>
      <c r="N41" s="6">
        <v>27</v>
      </c>
      <c r="O41" s="6">
        <f t="shared" si="0"/>
        <v>27</v>
      </c>
      <c r="P41" s="6">
        <f t="shared" si="8"/>
        <v>99091.3120857912</v>
      </c>
      <c r="Q41" s="6">
        <f t="shared" si="9"/>
        <v>99091.3120857912</v>
      </c>
      <c r="R41" s="5">
        <f t="shared" si="10"/>
        <v>99091.3120857912</v>
      </c>
      <c r="S41" s="5">
        <f t="shared" si="11"/>
        <v>5752631042.1101675</v>
      </c>
      <c r="T41" s="20">
        <f>SUM(S41:$S$136)</f>
        <v>170985943836.87161</v>
      </c>
      <c r="U41" s="6">
        <f t="shared" si="12"/>
        <v>29.723085416955737</v>
      </c>
    </row>
    <row r="42" spans="1:21">
      <c r="A42" s="21">
        <v>28</v>
      </c>
      <c r="B42" s="22">
        <f>Absterbeordnung!B36</f>
        <v>99046.534910263901</v>
      </c>
      <c r="C42" s="15">
        <f t="shared" si="1"/>
        <v>0.57437455289470041</v>
      </c>
      <c r="D42" s="14">
        <f t="shared" si="2"/>
        <v>56889.809204852165</v>
      </c>
      <c r="E42" s="14">
        <f>SUM(D42:$D$127)</f>
        <v>1823379.8863029452</v>
      </c>
      <c r="F42" s="16">
        <f t="shared" si="3"/>
        <v>32.051081059829393</v>
      </c>
      <c r="G42" s="5"/>
      <c r="H42" s="14">
        <f t="shared" si="4"/>
        <v>99046.534910263901</v>
      </c>
      <c r="I42" s="15">
        <f t="shared" si="5"/>
        <v>0.57437455289470041</v>
      </c>
      <c r="J42" s="14">
        <f t="shared" si="6"/>
        <v>56889.809204852165</v>
      </c>
      <c r="K42" s="14">
        <f>SUM($J42:J$127)</f>
        <v>1823379.8863029452</v>
      </c>
      <c r="L42" s="16">
        <f t="shared" si="7"/>
        <v>32.051081059829393</v>
      </c>
      <c r="M42" s="16"/>
      <c r="N42" s="6">
        <v>28</v>
      </c>
      <c r="O42" s="6">
        <f t="shared" si="0"/>
        <v>28</v>
      </c>
      <c r="P42" s="6">
        <f t="shared" si="8"/>
        <v>99046.534910263901</v>
      </c>
      <c r="Q42" s="6">
        <f t="shared" si="9"/>
        <v>99046.534910263901</v>
      </c>
      <c r="R42" s="5">
        <f t="shared" si="10"/>
        <v>99046.534910263901</v>
      </c>
      <c r="S42" s="5">
        <f t="shared" si="11"/>
        <v>5634738473.4466419</v>
      </c>
      <c r="T42" s="20">
        <f>SUM(S42:$S$136)</f>
        <v>165233312794.76144</v>
      </c>
      <c r="U42" s="6">
        <f t="shared" si="12"/>
        <v>29.324042912268823</v>
      </c>
    </row>
    <row r="43" spans="1:21">
      <c r="A43" s="21">
        <v>29</v>
      </c>
      <c r="B43" s="22">
        <f>Absterbeordnung!B37</f>
        <v>98999.57046268112</v>
      </c>
      <c r="C43" s="15">
        <f t="shared" si="1"/>
        <v>0.56311230675951029</v>
      </c>
      <c r="D43" s="14">
        <f t="shared" si="2"/>
        <v>55747.876491441042</v>
      </c>
      <c r="E43" s="14">
        <f>SUM(D43:$D$127)</f>
        <v>1766490.077098093</v>
      </c>
      <c r="F43" s="16">
        <f t="shared" si="3"/>
        <v>31.687127623045907</v>
      </c>
      <c r="G43" s="5"/>
      <c r="H43" s="14">
        <f t="shared" si="4"/>
        <v>98999.57046268112</v>
      </c>
      <c r="I43" s="15">
        <f t="shared" si="5"/>
        <v>0.56311230675951029</v>
      </c>
      <c r="J43" s="14">
        <f t="shared" si="6"/>
        <v>55747.876491441042</v>
      </c>
      <c r="K43" s="14">
        <f>SUM($J43:J$127)</f>
        <v>1766490.077098093</v>
      </c>
      <c r="L43" s="16">
        <f t="shared" si="7"/>
        <v>31.687127623045907</v>
      </c>
      <c r="M43" s="16"/>
      <c r="N43" s="6">
        <v>29</v>
      </c>
      <c r="O43" s="6">
        <f t="shared" si="0"/>
        <v>29</v>
      </c>
      <c r="P43" s="6">
        <f t="shared" si="8"/>
        <v>98999.57046268112</v>
      </c>
      <c r="Q43" s="6">
        <f t="shared" si="9"/>
        <v>98999.57046268112</v>
      </c>
      <c r="R43" s="5">
        <f t="shared" si="10"/>
        <v>98999.57046268112</v>
      </c>
      <c r="S43" s="5">
        <f t="shared" si="11"/>
        <v>5519015826.8592625</v>
      </c>
      <c r="T43" s="20">
        <f>SUM(S43:$S$136)</f>
        <v>159598574321.31479</v>
      </c>
      <c r="U43" s="6">
        <f t="shared" si="12"/>
        <v>28.917941047496225</v>
      </c>
    </row>
    <row r="44" spans="1:21">
      <c r="A44" s="21">
        <v>30</v>
      </c>
      <c r="B44" s="22">
        <f>Absterbeordnung!B38</f>
        <v>98951.100282212748</v>
      </c>
      <c r="C44" s="15">
        <f t="shared" si="1"/>
        <v>0.55207088897991197</v>
      </c>
      <c r="D44" s="14">
        <f t="shared" si="2"/>
        <v>54628.021898341613</v>
      </c>
      <c r="E44" s="14">
        <f>SUM(D44:$D$127)</f>
        <v>1710742.2006066521</v>
      </c>
      <c r="F44" s="16">
        <f t="shared" si="3"/>
        <v>31.316202585372881</v>
      </c>
      <c r="G44" s="5"/>
      <c r="H44" s="14">
        <f t="shared" si="4"/>
        <v>98951.100282212748</v>
      </c>
      <c r="I44" s="15">
        <f t="shared" si="5"/>
        <v>0.55207088897991197</v>
      </c>
      <c r="J44" s="14">
        <f t="shared" si="6"/>
        <v>54628.021898341613</v>
      </c>
      <c r="K44" s="14">
        <f>SUM($J44:J$127)</f>
        <v>1710742.2006066521</v>
      </c>
      <c r="L44" s="16">
        <f t="shared" si="7"/>
        <v>31.316202585372881</v>
      </c>
      <c r="M44" s="16"/>
      <c r="N44" s="6">
        <v>30</v>
      </c>
      <c r="O44" s="6">
        <f t="shared" si="0"/>
        <v>30</v>
      </c>
      <c r="P44" s="6">
        <f t="shared" si="8"/>
        <v>98951.100282212748</v>
      </c>
      <c r="Q44" s="6">
        <f t="shared" si="9"/>
        <v>98951.100282212748</v>
      </c>
      <c r="R44" s="5">
        <f t="shared" si="10"/>
        <v>98951.100282212748</v>
      </c>
      <c r="S44" s="5">
        <f t="shared" si="11"/>
        <v>5405502873.0817146</v>
      </c>
      <c r="T44" s="20">
        <f>SUM(S44:$S$136)</f>
        <v>154079558494.45551</v>
      </c>
      <c r="U44" s="6">
        <f t="shared" si="12"/>
        <v>28.504204347340153</v>
      </c>
    </row>
    <row r="45" spans="1:21">
      <c r="A45" s="21">
        <v>31</v>
      </c>
      <c r="B45" s="22">
        <f>Absterbeordnung!B39</f>
        <v>98897.838154683559</v>
      </c>
      <c r="C45" s="15">
        <f t="shared" si="1"/>
        <v>0.54124596958814919</v>
      </c>
      <c r="D45" s="14">
        <f t="shared" si="2"/>
        <v>53528.056302203557</v>
      </c>
      <c r="E45" s="14">
        <f>SUM(D45:$D$127)</f>
        <v>1656114.1787083107</v>
      </c>
      <c r="F45" s="16">
        <f t="shared" si="3"/>
        <v>30.939180181667357</v>
      </c>
      <c r="G45" s="5"/>
      <c r="H45" s="14">
        <f t="shared" si="4"/>
        <v>98897.838154683559</v>
      </c>
      <c r="I45" s="15">
        <f t="shared" si="5"/>
        <v>0.54124596958814919</v>
      </c>
      <c r="J45" s="14">
        <f t="shared" si="6"/>
        <v>53528.056302203557</v>
      </c>
      <c r="K45" s="14">
        <f>SUM($J45:J$127)</f>
        <v>1656114.1787083107</v>
      </c>
      <c r="L45" s="16">
        <f t="shared" si="7"/>
        <v>30.939180181667357</v>
      </c>
      <c r="M45" s="16"/>
      <c r="N45" s="6">
        <v>31</v>
      </c>
      <c r="O45" s="6">
        <f t="shared" si="0"/>
        <v>31</v>
      </c>
      <c r="P45" s="6">
        <f t="shared" si="8"/>
        <v>98897.838154683559</v>
      </c>
      <c r="Q45" s="6">
        <f t="shared" si="9"/>
        <v>98897.838154683559</v>
      </c>
      <c r="R45" s="5">
        <f t="shared" si="10"/>
        <v>98897.838154683559</v>
      </c>
      <c r="S45" s="5">
        <f t="shared" si="11"/>
        <v>5293809048.9101162</v>
      </c>
      <c r="T45" s="20">
        <f>SUM(S45:$S$136)</f>
        <v>148674055621.37375</v>
      </c>
      <c r="U45" s="6">
        <f t="shared" si="12"/>
        <v>28.084514240645422</v>
      </c>
    </row>
    <row r="46" spans="1:21">
      <c r="A46" s="21">
        <v>32</v>
      </c>
      <c r="B46" s="22">
        <f>Absterbeordnung!B40</f>
        <v>98840.172207833602</v>
      </c>
      <c r="C46" s="15">
        <f t="shared" si="1"/>
        <v>0.53063330351779314</v>
      </c>
      <c r="D46" s="14">
        <f t="shared" si="2"/>
        <v>52447.887098910309</v>
      </c>
      <c r="E46" s="14">
        <f>SUM(D46:$D$127)</f>
        <v>1602586.1224061069</v>
      </c>
      <c r="F46" s="16">
        <f t="shared" si="3"/>
        <v>30.555780433706037</v>
      </c>
      <c r="G46" s="5"/>
      <c r="H46" s="14">
        <f t="shared" si="4"/>
        <v>98840.172207833602</v>
      </c>
      <c r="I46" s="15">
        <f t="shared" si="5"/>
        <v>0.53063330351779314</v>
      </c>
      <c r="J46" s="14">
        <f t="shared" si="6"/>
        <v>52447.887098910309</v>
      </c>
      <c r="K46" s="14">
        <f>SUM($J46:J$127)</f>
        <v>1602586.1224061069</v>
      </c>
      <c r="L46" s="16">
        <f t="shared" si="7"/>
        <v>30.555780433706037</v>
      </c>
      <c r="M46" s="16"/>
      <c r="N46" s="6">
        <v>32</v>
      </c>
      <c r="O46" s="6">
        <f t="shared" ref="O46:O77" si="13">N46+$B$3</f>
        <v>32</v>
      </c>
      <c r="P46" s="6">
        <f t="shared" si="8"/>
        <v>98840.172207833602</v>
      </c>
      <c r="Q46" s="6">
        <f t="shared" si="9"/>
        <v>98840.172207833602</v>
      </c>
      <c r="R46" s="5">
        <f t="shared" si="10"/>
        <v>98840.172207833602</v>
      </c>
      <c r="S46" s="5">
        <f t="shared" si="11"/>
        <v>5183958192.7933092</v>
      </c>
      <c r="T46" s="20">
        <f>SUM(S46:$S$136)</f>
        <v>143380246572.46368</v>
      </c>
      <c r="U46" s="6">
        <f t="shared" si="12"/>
        <v>27.658449632520103</v>
      </c>
    </row>
    <row r="47" spans="1:21">
      <c r="A47" s="21">
        <v>33</v>
      </c>
      <c r="B47" s="22">
        <f>Absterbeordnung!B41</f>
        <v>98780.740584169573</v>
      </c>
      <c r="C47" s="15">
        <f t="shared" ref="C47:C78" si="14">1/(((1+($B$5/100))^A47))</f>
        <v>0.52022872893901284</v>
      </c>
      <c r="D47" s="14">
        <f t="shared" ref="D47:D78" si="15">B47*C47</f>
        <v>51388.579117756897</v>
      </c>
      <c r="E47" s="14">
        <f>SUM(D47:$D$127)</f>
        <v>1550138.2353071966</v>
      </c>
      <c r="F47" s="16">
        <f t="shared" ref="F47:F78" si="16">E47/D47</f>
        <v>30.165033980703296</v>
      </c>
      <c r="G47" s="5"/>
      <c r="H47" s="14">
        <f t="shared" si="4"/>
        <v>98780.740584169573</v>
      </c>
      <c r="I47" s="15">
        <f t="shared" ref="I47:I78" si="17">1/(((1+($B$5/100))^A47))</f>
        <v>0.52022872893901284</v>
      </c>
      <c r="J47" s="14">
        <f t="shared" ref="J47:J78" si="18">H47*I47</f>
        <v>51388.579117756897</v>
      </c>
      <c r="K47" s="14">
        <f>SUM($J47:J$127)</f>
        <v>1550138.2353071966</v>
      </c>
      <c r="L47" s="16">
        <f t="shared" ref="L47:L78" si="19">K47/J47</f>
        <v>30.165033980703296</v>
      </c>
      <c r="M47" s="16"/>
      <c r="N47" s="6">
        <v>33</v>
      </c>
      <c r="O47" s="6">
        <f t="shared" si="13"/>
        <v>33</v>
      </c>
      <c r="P47" s="6">
        <f t="shared" si="8"/>
        <v>98780.740584169573</v>
      </c>
      <c r="Q47" s="6">
        <f t="shared" si="9"/>
        <v>98780.740584169573</v>
      </c>
      <c r="R47" s="5">
        <f t="shared" si="10"/>
        <v>98780.740584169573</v>
      </c>
      <c r="S47" s="5">
        <f t="shared" ref="S47:S78" si="20">P47*R47*I47</f>
        <v>5076201902.8202181</v>
      </c>
      <c r="T47" s="20">
        <f>SUM(S47:$S$136)</f>
        <v>138196288379.67035</v>
      </c>
      <c r="U47" s="6">
        <f t="shared" ref="U47:U78" si="21">T47/S47</f>
        <v>27.224348248026097</v>
      </c>
    </row>
    <row r="48" spans="1:21">
      <c r="A48" s="21">
        <v>34</v>
      </c>
      <c r="B48" s="22">
        <f>Absterbeordnung!B42</f>
        <v>98716.336186051456</v>
      </c>
      <c r="C48" s="15">
        <f t="shared" si="14"/>
        <v>0.51002816562648323</v>
      </c>
      <c r="D48" s="14">
        <f t="shared" si="15"/>
        <v>50348.11186233905</v>
      </c>
      <c r="E48" s="14">
        <f>SUM(D48:$D$127)</f>
        <v>1498749.6561894394</v>
      </c>
      <c r="F48" s="16">
        <f t="shared" si="16"/>
        <v>29.767743034481516</v>
      </c>
      <c r="G48" s="5"/>
      <c r="H48" s="14">
        <f t="shared" si="4"/>
        <v>98716.336186051456</v>
      </c>
      <c r="I48" s="15">
        <f t="shared" si="17"/>
        <v>0.51002816562648323</v>
      </c>
      <c r="J48" s="14">
        <f t="shared" si="18"/>
        <v>50348.11186233905</v>
      </c>
      <c r="K48" s="14">
        <f>SUM($J48:J$127)</f>
        <v>1498749.6561894394</v>
      </c>
      <c r="L48" s="16">
        <f t="shared" si="19"/>
        <v>29.767743034481516</v>
      </c>
      <c r="M48" s="16"/>
      <c r="N48" s="6">
        <v>34</v>
      </c>
      <c r="O48" s="6">
        <f t="shared" si="13"/>
        <v>34</v>
      </c>
      <c r="P48" s="6">
        <f t="shared" si="8"/>
        <v>98716.336186051456</v>
      </c>
      <c r="Q48" s="6">
        <f t="shared" si="9"/>
        <v>98716.336186051456</v>
      </c>
      <c r="R48" s="5">
        <f t="shared" si="10"/>
        <v>98716.336186051456</v>
      </c>
      <c r="S48" s="5">
        <f t="shared" si="20"/>
        <v>4970181136.9355869</v>
      </c>
      <c r="T48" s="20">
        <f>SUM(S48:$S$136)</f>
        <v>133120086476.85008</v>
      </c>
      <c r="U48" s="6">
        <f t="shared" si="21"/>
        <v>26.783749487031081</v>
      </c>
    </row>
    <row r="49" spans="1:21">
      <c r="A49" s="21">
        <v>35</v>
      </c>
      <c r="B49" s="22">
        <f>Absterbeordnung!B43</f>
        <v>98645.627799711714</v>
      </c>
      <c r="C49" s="15">
        <f t="shared" si="14"/>
        <v>0.50002761335929735</v>
      </c>
      <c r="D49" s="14">
        <f t="shared" si="15"/>
        <v>49325.537837019401</v>
      </c>
      <c r="E49" s="14">
        <f>SUM(D49:$D$127)</f>
        <v>1448401.5443271003</v>
      </c>
      <c r="F49" s="16">
        <f t="shared" si="16"/>
        <v>29.364130789873673</v>
      </c>
      <c r="G49" s="5"/>
      <c r="H49" s="14">
        <f t="shared" si="4"/>
        <v>98645.627799711714</v>
      </c>
      <c r="I49" s="15">
        <f t="shared" si="17"/>
        <v>0.50002761335929735</v>
      </c>
      <c r="J49" s="14">
        <f t="shared" si="18"/>
        <v>49325.537837019401</v>
      </c>
      <c r="K49" s="14">
        <f>SUM($J49:J$127)</f>
        <v>1448401.5443271003</v>
      </c>
      <c r="L49" s="16">
        <f t="shared" si="19"/>
        <v>29.364130789873673</v>
      </c>
      <c r="M49" s="16"/>
      <c r="N49" s="6">
        <v>35</v>
      </c>
      <c r="O49" s="6">
        <f t="shared" si="13"/>
        <v>35</v>
      </c>
      <c r="P49" s="6">
        <f t="shared" si="8"/>
        <v>98645.627799711714</v>
      </c>
      <c r="Q49" s="6">
        <f t="shared" si="9"/>
        <v>98645.627799711714</v>
      </c>
      <c r="R49" s="5">
        <f t="shared" si="10"/>
        <v>98645.627799711714</v>
      </c>
      <c r="S49" s="5">
        <f t="shared" si="20"/>
        <v>4865748646.4912128</v>
      </c>
      <c r="T49" s="20">
        <f>SUM(S49:$S$136)</f>
        <v>128149905339.91447</v>
      </c>
      <c r="U49" s="6">
        <f t="shared" si="21"/>
        <v>26.337140417708568</v>
      </c>
    </row>
    <row r="50" spans="1:21">
      <c r="A50" s="21">
        <v>36</v>
      </c>
      <c r="B50" s="22">
        <f>Absterbeordnung!B44</f>
        <v>98568.838152008626</v>
      </c>
      <c r="C50" s="15">
        <f t="shared" si="14"/>
        <v>0.49022315035225233</v>
      </c>
      <c r="D50" s="14">
        <f t="shared" si="15"/>
        <v>48320.726365438954</v>
      </c>
      <c r="E50" s="14">
        <f>SUM(D50:$D$127)</f>
        <v>1399076.0064900811</v>
      </c>
      <c r="F50" s="16">
        <f t="shared" si="16"/>
        <v>28.953952304217843</v>
      </c>
      <c r="G50" s="5"/>
      <c r="H50" s="14">
        <f t="shared" si="4"/>
        <v>98568.838152008626</v>
      </c>
      <c r="I50" s="15">
        <f t="shared" si="17"/>
        <v>0.49022315035225233</v>
      </c>
      <c r="J50" s="14">
        <f t="shared" si="18"/>
        <v>48320.726365438954</v>
      </c>
      <c r="K50" s="14">
        <f>SUM($J50:J$127)</f>
        <v>1399076.0064900811</v>
      </c>
      <c r="L50" s="16">
        <f t="shared" si="19"/>
        <v>28.953952304217843</v>
      </c>
      <c r="M50" s="16"/>
      <c r="N50" s="6">
        <v>36</v>
      </c>
      <c r="O50" s="6">
        <f t="shared" si="13"/>
        <v>36</v>
      </c>
      <c r="P50" s="6">
        <f t="shared" si="8"/>
        <v>98568.838152008626</v>
      </c>
      <c r="Q50" s="6">
        <f t="shared" si="9"/>
        <v>98568.838152008626</v>
      </c>
      <c r="R50" s="5">
        <f t="shared" si="10"/>
        <v>98568.838152008626</v>
      </c>
      <c r="S50" s="5">
        <f t="shared" si="20"/>
        <v>4762917856.5024481</v>
      </c>
      <c r="T50" s="20">
        <f>SUM(S50:$S$136)</f>
        <v>123284156693.42326</v>
      </c>
      <c r="U50" s="6">
        <f t="shared" si="21"/>
        <v>25.884166052772212</v>
      </c>
    </row>
    <row r="51" spans="1:21">
      <c r="A51" s="21">
        <v>37</v>
      </c>
      <c r="B51" s="22">
        <f>Absterbeordnung!B45</f>
        <v>98478.907682606339</v>
      </c>
      <c r="C51" s="15">
        <f t="shared" si="14"/>
        <v>0.48061093171789437</v>
      </c>
      <c r="D51" s="14">
        <f t="shared" si="15"/>
        <v>47330.039575897936</v>
      </c>
      <c r="E51" s="14">
        <f>SUM(D51:$D$127)</f>
        <v>1350755.280124642</v>
      </c>
      <c r="F51" s="16">
        <f t="shared" si="16"/>
        <v>28.539069314712606</v>
      </c>
      <c r="G51" s="5"/>
      <c r="H51" s="14">
        <f t="shared" si="4"/>
        <v>98478.907682606339</v>
      </c>
      <c r="I51" s="15">
        <f t="shared" si="17"/>
        <v>0.48061093171789437</v>
      </c>
      <c r="J51" s="14">
        <f t="shared" si="18"/>
        <v>47330.039575897936</v>
      </c>
      <c r="K51" s="14">
        <f>SUM($J51:J$127)</f>
        <v>1350755.280124642</v>
      </c>
      <c r="L51" s="16">
        <f t="shared" si="19"/>
        <v>28.539069314712606</v>
      </c>
      <c r="M51" s="16"/>
      <c r="N51" s="6">
        <v>37</v>
      </c>
      <c r="O51" s="6">
        <f t="shared" si="13"/>
        <v>37</v>
      </c>
      <c r="P51" s="6">
        <f t="shared" si="8"/>
        <v>98478.907682606339</v>
      </c>
      <c r="Q51" s="6">
        <f t="shared" si="9"/>
        <v>98478.907682606339</v>
      </c>
      <c r="R51" s="5">
        <f t="shared" si="10"/>
        <v>98478.907682606339</v>
      </c>
      <c r="S51" s="5">
        <f t="shared" si="20"/>
        <v>4661010598.0089579</v>
      </c>
      <c r="T51" s="20">
        <f>SUM(S51:$S$136)</f>
        <v>118521238836.92082</v>
      </c>
      <c r="U51" s="6">
        <f t="shared" si="21"/>
        <v>25.428227708289164</v>
      </c>
    </row>
    <row r="52" spans="1:21">
      <c r="A52" s="21">
        <v>38</v>
      </c>
      <c r="B52" s="22">
        <f>Absterbeordnung!B46</f>
        <v>98376.593234582368</v>
      </c>
      <c r="C52" s="15">
        <f t="shared" si="14"/>
        <v>0.47118718795871989</v>
      </c>
      <c r="D52" s="14">
        <f t="shared" si="15"/>
        <v>46353.790327161696</v>
      </c>
      <c r="E52" s="14">
        <f>SUM(D52:$D$127)</f>
        <v>1303425.2405487439</v>
      </c>
      <c r="F52" s="16">
        <f t="shared" si="16"/>
        <v>28.119064942678104</v>
      </c>
      <c r="G52" s="5"/>
      <c r="H52" s="14">
        <f t="shared" si="4"/>
        <v>98376.593234582368</v>
      </c>
      <c r="I52" s="15">
        <f t="shared" si="17"/>
        <v>0.47118718795871989</v>
      </c>
      <c r="J52" s="14">
        <f t="shared" si="18"/>
        <v>46353.790327161696</v>
      </c>
      <c r="K52" s="14">
        <f>SUM($J52:J$127)</f>
        <v>1303425.2405487439</v>
      </c>
      <c r="L52" s="16">
        <f t="shared" si="19"/>
        <v>28.119064942678104</v>
      </c>
      <c r="M52" s="16"/>
      <c r="N52" s="6">
        <v>38</v>
      </c>
      <c r="O52" s="6">
        <f t="shared" si="13"/>
        <v>38</v>
      </c>
      <c r="P52" s="6">
        <f t="shared" si="8"/>
        <v>98376.593234582368</v>
      </c>
      <c r="Q52" s="6">
        <f t="shared" si="9"/>
        <v>98376.593234582368</v>
      </c>
      <c r="R52" s="5">
        <f t="shared" si="10"/>
        <v>98376.593234582368</v>
      </c>
      <c r="S52" s="5">
        <f t="shared" si="20"/>
        <v>4560127975.8963051</v>
      </c>
      <c r="T52" s="20">
        <f>SUM(S52:$S$136)</f>
        <v>113860228238.91185</v>
      </c>
      <c r="U52" s="6">
        <f t="shared" si="21"/>
        <v>24.968647555671357</v>
      </c>
    </row>
    <row r="53" spans="1:21">
      <c r="A53" s="21">
        <v>39</v>
      </c>
      <c r="B53" s="22">
        <f>Absterbeordnung!B47</f>
        <v>98274.021309433665</v>
      </c>
      <c r="C53" s="15">
        <f t="shared" si="14"/>
        <v>0.46194822348894127</v>
      </c>
      <c r="D53" s="14">
        <f t="shared" si="15"/>
        <v>45397.509559007238</v>
      </c>
      <c r="E53" s="14">
        <f>SUM(D53:$D$127)</f>
        <v>1257071.4502215823</v>
      </c>
      <c r="F53" s="16">
        <f t="shared" si="16"/>
        <v>27.69031743002671</v>
      </c>
      <c r="G53" s="5"/>
      <c r="H53" s="14">
        <f t="shared" si="4"/>
        <v>98274.021309433665</v>
      </c>
      <c r="I53" s="15">
        <f t="shared" si="17"/>
        <v>0.46194822348894127</v>
      </c>
      <c r="J53" s="14">
        <f t="shared" si="18"/>
        <v>45397.509559007238</v>
      </c>
      <c r="K53" s="14">
        <f>SUM($J53:J$127)</f>
        <v>1257071.4502215823</v>
      </c>
      <c r="L53" s="16">
        <f t="shared" si="19"/>
        <v>27.69031743002671</v>
      </c>
      <c r="M53" s="16"/>
      <c r="N53" s="6">
        <v>39</v>
      </c>
      <c r="O53" s="6">
        <f t="shared" si="13"/>
        <v>39</v>
      </c>
      <c r="P53" s="6">
        <f t="shared" si="8"/>
        <v>98274.021309433665</v>
      </c>
      <c r="Q53" s="6">
        <f t="shared" si="9"/>
        <v>98274.021309433665</v>
      </c>
      <c r="R53" s="5">
        <f t="shared" si="10"/>
        <v>98274.021309433665</v>
      </c>
      <c r="S53" s="5">
        <f t="shared" si="20"/>
        <v>4461395821.7970963</v>
      </c>
      <c r="T53" s="20">
        <f>SUM(S53:$S$136)</f>
        <v>109300100263.01555</v>
      </c>
      <c r="U53" s="6">
        <f t="shared" si="21"/>
        <v>24.499081594376072</v>
      </c>
    </row>
    <row r="54" spans="1:21">
      <c r="A54" s="21">
        <v>40</v>
      </c>
      <c r="B54" s="22">
        <f>Absterbeordnung!B48</f>
        <v>98159.398037018997</v>
      </c>
      <c r="C54" s="15">
        <f t="shared" si="14"/>
        <v>0.45289041518523643</v>
      </c>
      <c r="D54" s="14">
        <f t="shared" si="15"/>
        <v>44455.450531318413</v>
      </c>
      <c r="E54" s="14">
        <f>SUM(D54:$D$127)</f>
        <v>1211673.940662575</v>
      </c>
      <c r="F54" s="16">
        <f t="shared" si="16"/>
        <v>27.255914093345268</v>
      </c>
      <c r="G54" s="5"/>
      <c r="H54" s="14">
        <f t="shared" si="4"/>
        <v>98159.398037018997</v>
      </c>
      <c r="I54" s="15">
        <f t="shared" si="17"/>
        <v>0.45289041518523643</v>
      </c>
      <c r="J54" s="14">
        <f t="shared" si="18"/>
        <v>44455.450531318413</v>
      </c>
      <c r="K54" s="14">
        <f>SUM($J54:J$127)</f>
        <v>1211673.940662575</v>
      </c>
      <c r="L54" s="16">
        <f t="shared" si="19"/>
        <v>27.255914093345268</v>
      </c>
      <c r="M54" s="16"/>
      <c r="N54" s="6">
        <v>40</v>
      </c>
      <c r="O54" s="6">
        <f t="shared" si="13"/>
        <v>40</v>
      </c>
      <c r="P54" s="6">
        <f t="shared" si="8"/>
        <v>98159.398037018997</v>
      </c>
      <c r="Q54" s="6">
        <f t="shared" si="9"/>
        <v>98159.398037018997</v>
      </c>
      <c r="R54" s="5">
        <f t="shared" si="10"/>
        <v>98159.398037018997</v>
      </c>
      <c r="S54" s="5">
        <f t="shared" si="20"/>
        <v>4363720263.6186924</v>
      </c>
      <c r="T54" s="20">
        <f>SUM(S54:$S$136)</f>
        <v>104838704441.21846</v>
      </c>
      <c r="U54" s="6">
        <f t="shared" si="21"/>
        <v>24.025074502433643</v>
      </c>
    </row>
    <row r="55" spans="1:21">
      <c r="A55" s="21">
        <v>41</v>
      </c>
      <c r="B55" s="22">
        <f>Absterbeordnung!B49</f>
        <v>98035.8862636017</v>
      </c>
      <c r="C55" s="15">
        <f t="shared" si="14"/>
        <v>0.44401021096591808</v>
      </c>
      <c r="D55" s="14">
        <f t="shared" si="15"/>
        <v>43528.934542132542</v>
      </c>
      <c r="E55" s="14">
        <f>SUM(D55:$D$127)</f>
        <v>1167218.4901312566</v>
      </c>
      <c r="F55" s="16">
        <f t="shared" si="16"/>
        <v>26.814772803627484</v>
      </c>
      <c r="G55" s="5"/>
      <c r="H55" s="14">
        <f t="shared" si="4"/>
        <v>98035.8862636017</v>
      </c>
      <c r="I55" s="15">
        <f t="shared" si="17"/>
        <v>0.44401021096591808</v>
      </c>
      <c r="J55" s="14">
        <f t="shared" si="18"/>
        <v>43528.934542132542</v>
      </c>
      <c r="K55" s="14">
        <f>SUM($J55:J$127)</f>
        <v>1167218.4901312566</v>
      </c>
      <c r="L55" s="16">
        <f t="shared" si="19"/>
        <v>26.814772803627484</v>
      </c>
      <c r="M55" s="16"/>
      <c r="N55" s="6">
        <v>41</v>
      </c>
      <c r="O55" s="6">
        <f t="shared" si="13"/>
        <v>41</v>
      </c>
      <c r="P55" s="6">
        <f t="shared" si="8"/>
        <v>98035.8862636017</v>
      </c>
      <c r="Q55" s="6">
        <f t="shared" si="9"/>
        <v>98035.8862636017</v>
      </c>
      <c r="R55" s="5">
        <f t="shared" si="10"/>
        <v>98035.8862636017</v>
      </c>
      <c r="S55" s="5">
        <f t="shared" si="20"/>
        <v>4267397675.9482694</v>
      </c>
      <c r="T55" s="20">
        <f>SUM(S55:$S$136)</f>
        <v>100474984177.59975</v>
      </c>
      <c r="U55" s="6">
        <f t="shared" si="21"/>
        <v>23.54479048059962</v>
      </c>
    </row>
    <row r="56" spans="1:21">
      <c r="A56" s="21">
        <v>42</v>
      </c>
      <c r="B56" s="22">
        <f>Absterbeordnung!B50</f>
        <v>97894.815307301949</v>
      </c>
      <c r="C56" s="15">
        <f t="shared" si="14"/>
        <v>0.4353041283979589</v>
      </c>
      <c r="D56" s="14">
        <f t="shared" si="15"/>
        <v>42614.017252024241</v>
      </c>
      <c r="E56" s="14">
        <f>SUM(D56:$D$127)</f>
        <v>1123689.5555891241</v>
      </c>
      <c r="F56" s="16">
        <f t="shared" si="16"/>
        <v>26.36901254682218</v>
      </c>
      <c r="G56" s="5"/>
      <c r="H56" s="14">
        <f t="shared" si="4"/>
        <v>97894.815307301949</v>
      </c>
      <c r="I56" s="15">
        <f t="shared" si="17"/>
        <v>0.4353041283979589</v>
      </c>
      <c r="J56" s="14">
        <f t="shared" si="18"/>
        <v>42614.017252024241</v>
      </c>
      <c r="K56" s="14">
        <f>SUM($J56:J$127)</f>
        <v>1123689.5555891241</v>
      </c>
      <c r="L56" s="16">
        <f t="shared" si="19"/>
        <v>26.36901254682218</v>
      </c>
      <c r="M56" s="16"/>
      <c r="N56" s="6">
        <v>42</v>
      </c>
      <c r="O56" s="6">
        <f t="shared" si="13"/>
        <v>42</v>
      </c>
      <c r="P56" s="6">
        <f t="shared" si="8"/>
        <v>97894.815307301949</v>
      </c>
      <c r="Q56" s="6">
        <f t="shared" si="9"/>
        <v>97894.815307301949</v>
      </c>
      <c r="R56" s="5">
        <f t="shared" si="10"/>
        <v>97894.815307301949</v>
      </c>
      <c r="S56" s="5">
        <f t="shared" si="20"/>
        <v>4171691348.389092</v>
      </c>
      <c r="T56" s="20">
        <f>SUM(S56:$S$136)</f>
        <v>96207586501.651474</v>
      </c>
      <c r="U56" s="6">
        <f t="shared" si="21"/>
        <v>23.062009738280913</v>
      </c>
    </row>
    <row r="57" spans="1:21">
      <c r="A57" s="21">
        <v>43</v>
      </c>
      <c r="B57" s="22">
        <f>Absterbeordnung!B51</f>
        <v>97754.589698592477</v>
      </c>
      <c r="C57" s="15">
        <f t="shared" si="14"/>
        <v>0.4267687533313323</v>
      </c>
      <c r="D57" s="14">
        <f t="shared" si="15"/>
        <v>41718.604378084208</v>
      </c>
      <c r="E57" s="14">
        <f>SUM(D57:$D$127)</f>
        <v>1081075.5383370996</v>
      </c>
      <c r="F57" s="16">
        <f t="shared" si="16"/>
        <v>25.913511596399776</v>
      </c>
      <c r="G57" s="5"/>
      <c r="H57" s="14">
        <f t="shared" si="4"/>
        <v>97754.589698592477</v>
      </c>
      <c r="I57" s="15">
        <f t="shared" si="17"/>
        <v>0.4267687533313323</v>
      </c>
      <c r="J57" s="14">
        <f t="shared" si="18"/>
        <v>41718.604378084208</v>
      </c>
      <c r="K57" s="14">
        <f>SUM($J57:J$127)</f>
        <v>1081075.5383370996</v>
      </c>
      <c r="L57" s="16">
        <f t="shared" si="19"/>
        <v>25.913511596399776</v>
      </c>
      <c r="M57" s="16"/>
      <c r="N57" s="6">
        <v>43</v>
      </c>
      <c r="O57" s="6">
        <f t="shared" si="13"/>
        <v>43</v>
      </c>
      <c r="P57" s="6">
        <f t="shared" si="8"/>
        <v>97754.589698592477</v>
      </c>
      <c r="Q57" s="6">
        <f t="shared" si="9"/>
        <v>97754.589698592477</v>
      </c>
      <c r="R57" s="5">
        <f t="shared" si="10"/>
        <v>97754.589698592477</v>
      </c>
      <c r="S57" s="5">
        <f t="shared" si="20"/>
        <v>4078185053.7775259</v>
      </c>
      <c r="T57" s="20">
        <f>SUM(S57:$S$136)</f>
        <v>92035895153.262375</v>
      </c>
      <c r="U57" s="6">
        <f t="shared" si="21"/>
        <v>22.56785651941216</v>
      </c>
    </row>
    <row r="58" spans="1:21">
      <c r="A58" s="21">
        <v>44</v>
      </c>
      <c r="B58" s="22">
        <f>Absterbeordnung!B52</f>
        <v>97590.732602135133</v>
      </c>
      <c r="C58" s="15">
        <f t="shared" si="14"/>
        <v>0.41840073856012966</v>
      </c>
      <c r="D58" s="14">
        <f t="shared" si="15"/>
        <v>40832.034597357466</v>
      </c>
      <c r="E58" s="14">
        <f>SUM(D58:$D$127)</f>
        <v>1039356.9339590169</v>
      </c>
      <c r="F58" s="16">
        <f t="shared" si="16"/>
        <v>25.454448797569377</v>
      </c>
      <c r="G58" s="5"/>
      <c r="H58" s="14">
        <f t="shared" si="4"/>
        <v>97590.732602135133</v>
      </c>
      <c r="I58" s="15">
        <f t="shared" si="17"/>
        <v>0.41840073856012966</v>
      </c>
      <c r="J58" s="14">
        <f t="shared" si="18"/>
        <v>40832.034597357466</v>
      </c>
      <c r="K58" s="14">
        <f>SUM($J58:J$127)</f>
        <v>1039356.9339590169</v>
      </c>
      <c r="L58" s="16">
        <f t="shared" si="19"/>
        <v>25.454448797569377</v>
      </c>
      <c r="M58" s="16"/>
      <c r="N58" s="6">
        <v>44</v>
      </c>
      <c r="O58" s="6">
        <f t="shared" si="13"/>
        <v>44</v>
      </c>
      <c r="P58" s="6">
        <f t="shared" si="8"/>
        <v>97590.732602135133</v>
      </c>
      <c r="Q58" s="6">
        <f t="shared" si="9"/>
        <v>97590.732602135133</v>
      </c>
      <c r="R58" s="5">
        <f t="shared" si="10"/>
        <v>97590.732602135133</v>
      </c>
      <c r="S58" s="5">
        <f t="shared" si="20"/>
        <v>3984828169.9918427</v>
      </c>
      <c r="T58" s="20">
        <f>SUM(S58:$S$136)</f>
        <v>87957710099.484863</v>
      </c>
      <c r="U58" s="6">
        <f t="shared" si="21"/>
        <v>22.073150044927765</v>
      </c>
    </row>
    <row r="59" spans="1:21">
      <c r="A59" s="21">
        <v>45</v>
      </c>
      <c r="B59" s="22">
        <f>Absterbeordnung!B53</f>
        <v>97415.734639028669</v>
      </c>
      <c r="C59" s="15">
        <f t="shared" si="14"/>
        <v>0.41019680250993107</v>
      </c>
      <c r="D59" s="14">
        <f t="shared" si="15"/>
        <v>39959.622863085497</v>
      </c>
      <c r="E59" s="14">
        <f>SUM(D59:$D$127)</f>
        <v>998524.89936165942</v>
      </c>
      <c r="F59" s="16">
        <f t="shared" si="16"/>
        <v>24.988346431169443</v>
      </c>
      <c r="G59" s="5"/>
      <c r="H59" s="14">
        <f t="shared" si="4"/>
        <v>97415.734639028669</v>
      </c>
      <c r="I59" s="15">
        <f t="shared" si="17"/>
        <v>0.41019680250993107</v>
      </c>
      <c r="J59" s="14">
        <f t="shared" si="18"/>
        <v>39959.622863085497</v>
      </c>
      <c r="K59" s="14">
        <f>SUM($J59:J$127)</f>
        <v>998524.89936165942</v>
      </c>
      <c r="L59" s="16">
        <f t="shared" si="19"/>
        <v>24.988346431169443</v>
      </c>
      <c r="M59" s="16"/>
      <c r="N59" s="6">
        <v>45</v>
      </c>
      <c r="O59" s="6">
        <f t="shared" si="13"/>
        <v>45</v>
      </c>
      <c r="P59" s="6">
        <f t="shared" si="8"/>
        <v>97415.734639028669</v>
      </c>
      <c r="Q59" s="6">
        <f t="shared" si="9"/>
        <v>97415.734639028669</v>
      </c>
      <c r="R59" s="5">
        <f t="shared" si="10"/>
        <v>97415.734639028669</v>
      </c>
      <c r="S59" s="5">
        <f t="shared" si="20"/>
        <v>3892696017.1059995</v>
      </c>
      <c r="T59" s="20">
        <f>SUM(S59:$S$136)</f>
        <v>83972881929.493027</v>
      </c>
      <c r="U59" s="6">
        <f t="shared" si="21"/>
        <v>21.571908404993344</v>
      </c>
    </row>
    <row r="60" spans="1:21">
      <c r="A60" s="21">
        <v>46</v>
      </c>
      <c r="B60" s="22">
        <f>Absterbeordnung!B54</f>
        <v>97228.619453275722</v>
      </c>
      <c r="C60" s="15">
        <f t="shared" si="14"/>
        <v>0.40215372795091275</v>
      </c>
      <c r="D60" s="14">
        <f t="shared" si="15"/>
        <v>39100.851776655465</v>
      </c>
      <c r="E60" s="14">
        <f>SUM(D60:$D$127)</f>
        <v>958565.27649857395</v>
      </c>
      <c r="F60" s="16">
        <f t="shared" si="16"/>
        <v>24.515201918718045</v>
      </c>
      <c r="G60" s="5"/>
      <c r="H60" s="14">
        <f t="shared" si="4"/>
        <v>97228.619453275722</v>
      </c>
      <c r="I60" s="15">
        <f t="shared" si="17"/>
        <v>0.40215372795091275</v>
      </c>
      <c r="J60" s="14">
        <f t="shared" si="18"/>
        <v>39100.851776655465</v>
      </c>
      <c r="K60" s="14">
        <f>SUM($J60:J$127)</f>
        <v>958565.27649857395</v>
      </c>
      <c r="L60" s="16">
        <f t="shared" si="19"/>
        <v>24.515201918718045</v>
      </c>
      <c r="M60" s="16"/>
      <c r="N60" s="6">
        <v>46</v>
      </c>
      <c r="O60" s="6">
        <f t="shared" si="13"/>
        <v>46</v>
      </c>
      <c r="P60" s="6">
        <f t="shared" si="8"/>
        <v>97228.619453275722</v>
      </c>
      <c r="Q60" s="6">
        <f t="shared" si="9"/>
        <v>97228.619453275722</v>
      </c>
      <c r="R60" s="5">
        <f t="shared" si="10"/>
        <v>97228.619453275722</v>
      </c>
      <c r="S60" s="5">
        <f t="shared" si="20"/>
        <v>3801721837.6913743</v>
      </c>
      <c r="T60" s="20">
        <f>SUM(S60:$S$136)</f>
        <v>80080185912.387024</v>
      </c>
      <c r="U60" s="6">
        <f t="shared" si="21"/>
        <v>21.064188631174645</v>
      </c>
    </row>
    <row r="61" spans="1:21">
      <c r="A61" s="21">
        <v>47</v>
      </c>
      <c r="B61" s="22">
        <f>Absterbeordnung!B55</f>
        <v>97024.063409064678</v>
      </c>
      <c r="C61" s="15">
        <f t="shared" si="14"/>
        <v>0.39426836073618909</v>
      </c>
      <c r="D61" s="14">
        <f t="shared" si="15"/>
        <v>38253.518432255994</v>
      </c>
      <c r="E61" s="14">
        <f>SUM(D61:$D$127)</f>
        <v>919464.42472191842</v>
      </c>
      <c r="F61" s="16">
        <f t="shared" si="16"/>
        <v>24.036074651543974</v>
      </c>
      <c r="G61" s="5"/>
      <c r="H61" s="14">
        <f t="shared" si="4"/>
        <v>97024.063409064678</v>
      </c>
      <c r="I61" s="15">
        <f t="shared" si="17"/>
        <v>0.39426836073618909</v>
      </c>
      <c r="J61" s="14">
        <f t="shared" si="18"/>
        <v>38253.518432255994</v>
      </c>
      <c r="K61" s="14">
        <f>SUM($J61:J$127)</f>
        <v>919464.42472191842</v>
      </c>
      <c r="L61" s="16">
        <f t="shared" si="19"/>
        <v>24.036074651543974</v>
      </c>
      <c r="M61" s="16"/>
      <c r="N61" s="6">
        <v>47</v>
      </c>
      <c r="O61" s="6">
        <f t="shared" si="13"/>
        <v>47</v>
      </c>
      <c r="P61" s="6">
        <f t="shared" si="8"/>
        <v>97024.063409064678</v>
      </c>
      <c r="Q61" s="6">
        <f t="shared" si="9"/>
        <v>97024.063409064678</v>
      </c>
      <c r="R61" s="5">
        <f t="shared" si="10"/>
        <v>97024.063409064678</v>
      </c>
      <c r="S61" s="5">
        <f t="shared" si="20"/>
        <v>3711511797.9910307</v>
      </c>
      <c r="T61" s="20">
        <f>SUM(S61:$S$136)</f>
        <v>76278464074.695633</v>
      </c>
      <c r="U61" s="6">
        <f t="shared" si="21"/>
        <v>20.551858171644149</v>
      </c>
    </row>
    <row r="62" spans="1:21">
      <c r="A62" s="21">
        <v>48</v>
      </c>
      <c r="B62" s="22">
        <f>Absterbeordnung!B56</f>
        <v>96792.553701575729</v>
      </c>
      <c r="C62" s="15">
        <f t="shared" si="14"/>
        <v>0.38653760856489122</v>
      </c>
      <c r="D62" s="14">
        <f t="shared" si="15"/>
        <v>37413.962234695893</v>
      </c>
      <c r="E62" s="14">
        <f>SUM(D62:$D$127)</f>
        <v>881210.90628966258</v>
      </c>
      <c r="F62" s="16">
        <f t="shared" si="16"/>
        <v>23.552996091722953</v>
      </c>
      <c r="G62" s="5"/>
      <c r="H62" s="14">
        <f t="shared" si="4"/>
        <v>96792.553701575729</v>
      </c>
      <c r="I62" s="15">
        <f t="shared" si="17"/>
        <v>0.38653760856489122</v>
      </c>
      <c r="J62" s="14">
        <f t="shared" si="18"/>
        <v>37413.962234695893</v>
      </c>
      <c r="K62" s="14">
        <f>SUM($J62:J$127)</f>
        <v>881210.90628966258</v>
      </c>
      <c r="L62" s="16">
        <f t="shared" si="19"/>
        <v>23.552996091722953</v>
      </c>
      <c r="M62" s="16"/>
      <c r="N62" s="6">
        <v>48</v>
      </c>
      <c r="O62" s="6">
        <f t="shared" si="13"/>
        <v>48</v>
      </c>
      <c r="P62" s="6">
        <f t="shared" si="8"/>
        <v>96792.553701575729</v>
      </c>
      <c r="Q62" s="6">
        <f t="shared" si="9"/>
        <v>96792.553701575729</v>
      </c>
      <c r="R62" s="5">
        <f t="shared" si="10"/>
        <v>96792.553701575729</v>
      </c>
      <c r="S62" s="5">
        <f t="shared" si="20"/>
        <v>3621392948.7905288</v>
      </c>
      <c r="T62" s="20">
        <f>SUM(S62:$S$136)</f>
        <v>72566952276.704605</v>
      </c>
      <c r="U62" s="6">
        <f t="shared" si="21"/>
        <v>20.038408784371352</v>
      </c>
    </row>
    <row r="63" spans="1:21">
      <c r="A63" s="21">
        <v>49</v>
      </c>
      <c r="B63" s="22">
        <f>Absterbeordnung!B57</f>
        <v>96533.643864988568</v>
      </c>
      <c r="C63" s="15">
        <f t="shared" si="14"/>
        <v>0.37895843976950117</v>
      </c>
      <c r="D63" s="14">
        <f t="shared" si="15"/>
        <v>36582.239064340749</v>
      </c>
      <c r="E63" s="14">
        <f>SUM(D63:$D$127)</f>
        <v>843796.94405496691</v>
      </c>
      <c r="F63" s="16">
        <f t="shared" si="16"/>
        <v>23.065754465463389</v>
      </c>
      <c r="G63" s="5"/>
      <c r="H63" s="14">
        <f t="shared" si="4"/>
        <v>96533.643864988568</v>
      </c>
      <c r="I63" s="15">
        <f t="shared" si="17"/>
        <v>0.37895843976950117</v>
      </c>
      <c r="J63" s="14">
        <f t="shared" si="18"/>
        <v>36582.239064340749</v>
      </c>
      <c r="K63" s="14">
        <f>SUM($J63:J$127)</f>
        <v>843796.94405496691</v>
      </c>
      <c r="L63" s="16">
        <f t="shared" si="19"/>
        <v>23.065754465463389</v>
      </c>
      <c r="M63" s="16"/>
      <c r="N63" s="6">
        <v>49</v>
      </c>
      <c r="O63" s="6">
        <f t="shared" si="13"/>
        <v>49</v>
      </c>
      <c r="P63" s="6">
        <f t="shared" si="8"/>
        <v>96533.643864988568</v>
      </c>
      <c r="Q63" s="6">
        <f t="shared" si="9"/>
        <v>96533.643864988568</v>
      </c>
      <c r="R63" s="5">
        <f t="shared" si="10"/>
        <v>96533.643864988568</v>
      </c>
      <c r="S63" s="5">
        <f t="shared" si="20"/>
        <v>3531416837.6209426</v>
      </c>
      <c r="T63" s="20">
        <f>SUM(S63:$S$136)</f>
        <v>68945559327.914124</v>
      </c>
      <c r="U63" s="6">
        <f t="shared" si="21"/>
        <v>19.523483773827621</v>
      </c>
    </row>
    <row r="64" spans="1:21">
      <c r="A64" s="21">
        <v>50</v>
      </c>
      <c r="B64" s="22">
        <f>Absterbeordnung!B58</f>
        <v>96240.052124399663</v>
      </c>
      <c r="C64" s="15">
        <f t="shared" si="14"/>
        <v>0.37152788212696192</v>
      </c>
      <c r="D64" s="14">
        <f t="shared" si="15"/>
        <v>35755.862741566627</v>
      </c>
      <c r="E64" s="14">
        <f>SUM(D64:$D$127)</f>
        <v>807214.7049906262</v>
      </c>
      <c r="F64" s="16">
        <f t="shared" si="16"/>
        <v>22.575730050899576</v>
      </c>
      <c r="G64" s="5"/>
      <c r="H64" s="14">
        <f t="shared" si="4"/>
        <v>96240.052124399663</v>
      </c>
      <c r="I64" s="15">
        <f t="shared" si="17"/>
        <v>0.37152788212696192</v>
      </c>
      <c r="J64" s="14">
        <f t="shared" si="18"/>
        <v>35755.862741566627</v>
      </c>
      <c r="K64" s="14">
        <f>SUM($J64:J$127)</f>
        <v>807214.7049906262</v>
      </c>
      <c r="L64" s="16">
        <f t="shared" si="19"/>
        <v>22.575730050899576</v>
      </c>
      <c r="M64" s="16"/>
      <c r="N64" s="6">
        <v>50</v>
      </c>
      <c r="O64" s="6">
        <f t="shared" si="13"/>
        <v>50</v>
      </c>
      <c r="P64" s="6">
        <f t="shared" si="8"/>
        <v>96240.052124399663</v>
      </c>
      <c r="Q64" s="6">
        <f t="shared" si="9"/>
        <v>96240.052124399663</v>
      </c>
      <c r="R64" s="5">
        <f t="shared" si="10"/>
        <v>96240.052124399663</v>
      </c>
      <c r="S64" s="5">
        <f t="shared" si="20"/>
        <v>3441146094.0012522</v>
      </c>
      <c r="T64" s="20">
        <f>SUM(S64:$S$136)</f>
        <v>65414142490.293198</v>
      </c>
      <c r="U64" s="6">
        <f t="shared" si="21"/>
        <v>19.00940579196153</v>
      </c>
    </row>
    <row r="65" spans="1:21">
      <c r="A65" s="21">
        <v>51</v>
      </c>
      <c r="B65" s="22">
        <f>Absterbeordnung!B59</f>
        <v>95924.554681290072</v>
      </c>
      <c r="C65" s="15">
        <f t="shared" si="14"/>
        <v>0.36424302169309997</v>
      </c>
      <c r="D65" s="14">
        <f t="shared" si="15"/>
        <v>34939.849651678094</v>
      </c>
      <c r="E65" s="14">
        <f>SUM(D65:$D$127)</f>
        <v>771458.84224905947</v>
      </c>
      <c r="F65" s="16">
        <f t="shared" si="16"/>
        <v>22.079626842699014</v>
      </c>
      <c r="G65" s="5"/>
      <c r="H65" s="14">
        <f t="shared" si="4"/>
        <v>95924.554681290072</v>
      </c>
      <c r="I65" s="15">
        <f t="shared" si="17"/>
        <v>0.36424302169309997</v>
      </c>
      <c r="J65" s="14">
        <f t="shared" si="18"/>
        <v>34939.849651678094</v>
      </c>
      <c r="K65" s="14">
        <f>SUM($J65:J$127)</f>
        <v>771458.84224905947</v>
      </c>
      <c r="L65" s="16">
        <f t="shared" si="19"/>
        <v>22.079626842699014</v>
      </c>
      <c r="M65" s="16"/>
      <c r="N65" s="6">
        <v>51</v>
      </c>
      <c r="O65" s="6">
        <f t="shared" si="13"/>
        <v>51</v>
      </c>
      <c r="P65" s="6">
        <f t="shared" si="8"/>
        <v>95924.554681290072</v>
      </c>
      <c r="Q65" s="6">
        <f t="shared" si="9"/>
        <v>95924.554681290072</v>
      </c>
      <c r="R65" s="5">
        <f t="shared" si="10"/>
        <v>95924.554681290072</v>
      </c>
      <c r="S65" s="5">
        <f t="shared" si="20"/>
        <v>3351589518.4684486</v>
      </c>
      <c r="T65" s="20">
        <f>SUM(S65:$S$136)</f>
        <v>61972996396.291946</v>
      </c>
      <c r="U65" s="6">
        <f t="shared" si="21"/>
        <v>18.490628418187466</v>
      </c>
    </row>
    <row r="66" spans="1:21">
      <c r="A66" s="21">
        <v>52</v>
      </c>
      <c r="B66" s="22">
        <f>Absterbeordnung!B60</f>
        <v>95573.794895322528</v>
      </c>
      <c r="C66" s="15">
        <f t="shared" si="14"/>
        <v>0.35710100165990188</v>
      </c>
      <c r="D66" s="14">
        <f t="shared" si="15"/>
        <v>34129.497889557693</v>
      </c>
      <c r="E66" s="14">
        <f>SUM(D66:$D$127)</f>
        <v>736518.99259738147</v>
      </c>
      <c r="F66" s="16">
        <f t="shared" si="16"/>
        <v>21.580129745264369</v>
      </c>
      <c r="G66" s="5"/>
      <c r="H66" s="14">
        <f t="shared" si="4"/>
        <v>95573.794895322528</v>
      </c>
      <c r="I66" s="15">
        <f t="shared" si="17"/>
        <v>0.35710100165990188</v>
      </c>
      <c r="J66" s="14">
        <f t="shared" si="18"/>
        <v>34129.497889557693</v>
      </c>
      <c r="K66" s="14">
        <f>SUM($J66:J$127)</f>
        <v>736518.99259738147</v>
      </c>
      <c r="L66" s="16">
        <f t="shared" si="19"/>
        <v>21.580129745264369</v>
      </c>
      <c r="M66" s="16"/>
      <c r="N66" s="6">
        <v>52</v>
      </c>
      <c r="O66" s="6">
        <f t="shared" si="13"/>
        <v>52</v>
      </c>
      <c r="P66" s="6">
        <f t="shared" si="8"/>
        <v>95573.794895322528</v>
      </c>
      <c r="Q66" s="6">
        <f t="shared" si="9"/>
        <v>95573.794895322528</v>
      </c>
      <c r="R66" s="5">
        <f t="shared" si="10"/>
        <v>95573.794895322528</v>
      </c>
      <c r="S66" s="5">
        <f t="shared" si="20"/>
        <v>3261885631.17693</v>
      </c>
      <c r="T66" s="20">
        <f>SUM(S66:$S$136)</f>
        <v>58621406877.823486</v>
      </c>
      <c r="U66" s="6">
        <f t="shared" si="21"/>
        <v>17.971631597847328</v>
      </c>
    </row>
    <row r="67" spans="1:21">
      <c r="A67" s="21">
        <v>53</v>
      </c>
      <c r="B67" s="22">
        <f>Absterbeordnung!B61</f>
        <v>95186.721865965796</v>
      </c>
      <c r="C67" s="15">
        <f t="shared" si="14"/>
        <v>0.35009902123519798</v>
      </c>
      <c r="D67" s="14">
        <f t="shared" si="15"/>
        <v>33324.778159861642</v>
      </c>
      <c r="E67" s="14">
        <f>SUM(D67:$D$127)</f>
        <v>702389.49470782373</v>
      </c>
      <c r="F67" s="16">
        <f t="shared" si="16"/>
        <v>21.077094387197562</v>
      </c>
      <c r="G67" s="5"/>
      <c r="H67" s="14">
        <f t="shared" si="4"/>
        <v>95186.721865965796</v>
      </c>
      <c r="I67" s="15">
        <f t="shared" si="17"/>
        <v>0.35009902123519798</v>
      </c>
      <c r="J67" s="14">
        <f t="shared" si="18"/>
        <v>33324.778159861642</v>
      </c>
      <c r="K67" s="14">
        <f>SUM($J67:J$127)</f>
        <v>702389.49470782373</v>
      </c>
      <c r="L67" s="16">
        <f t="shared" si="19"/>
        <v>21.077094387197562</v>
      </c>
      <c r="M67" s="16"/>
      <c r="N67" s="6">
        <v>53</v>
      </c>
      <c r="O67" s="6">
        <f t="shared" si="13"/>
        <v>53</v>
      </c>
      <c r="P67" s="6">
        <f t="shared" si="8"/>
        <v>95186.721865965796</v>
      </c>
      <c r="Q67" s="6">
        <f t="shared" si="9"/>
        <v>95186.721865965796</v>
      </c>
      <c r="R67" s="5">
        <f t="shared" si="10"/>
        <v>95186.721865965796</v>
      </c>
      <c r="S67" s="5">
        <f t="shared" si="20"/>
        <v>3172076389.947762</v>
      </c>
      <c r="T67" s="20">
        <f>SUM(S67:$S$136)</f>
        <v>55359521246.646545</v>
      </c>
      <c r="U67" s="6">
        <f t="shared" si="21"/>
        <v>17.452139999553481</v>
      </c>
    </row>
    <row r="68" spans="1:21">
      <c r="A68" s="21">
        <v>54</v>
      </c>
      <c r="B68" s="22">
        <f>Absterbeordnung!B62</f>
        <v>94760.759595536249</v>
      </c>
      <c r="C68" s="15">
        <f t="shared" si="14"/>
        <v>0.34323433454431168</v>
      </c>
      <c r="D68" s="14">
        <f t="shared" si="15"/>
        <v>32525.146260687383</v>
      </c>
      <c r="E68" s="14">
        <f>SUM(D68:$D$127)</f>
        <v>669064.71654796216</v>
      </c>
      <c r="F68" s="16">
        <f t="shared" si="16"/>
        <v>20.570690480080941</v>
      </c>
      <c r="G68" s="5"/>
      <c r="H68" s="14">
        <f t="shared" si="4"/>
        <v>94760.759595536249</v>
      </c>
      <c r="I68" s="15">
        <f t="shared" si="17"/>
        <v>0.34323433454431168</v>
      </c>
      <c r="J68" s="14">
        <f t="shared" si="18"/>
        <v>32525.146260687383</v>
      </c>
      <c r="K68" s="14">
        <f>SUM($J68:J$127)</f>
        <v>669064.71654796216</v>
      </c>
      <c r="L68" s="16">
        <f t="shared" si="19"/>
        <v>20.570690480080941</v>
      </c>
      <c r="M68" s="16"/>
      <c r="N68" s="6">
        <v>54</v>
      </c>
      <c r="O68" s="6">
        <f t="shared" si="13"/>
        <v>54</v>
      </c>
      <c r="P68" s="6">
        <f t="shared" si="8"/>
        <v>94760.759595536249</v>
      </c>
      <c r="Q68" s="6">
        <f t="shared" si="9"/>
        <v>94760.759595536249</v>
      </c>
      <c r="R68" s="5">
        <f t="shared" si="10"/>
        <v>94760.759595536249</v>
      </c>
      <c r="S68" s="5">
        <f t="shared" si="20"/>
        <v>3082107565.6186514</v>
      </c>
      <c r="T68" s="20">
        <f>SUM(S68:$S$136)</f>
        <v>52187444856.698792</v>
      </c>
      <c r="U68" s="6">
        <f t="shared" si="21"/>
        <v>16.932389199798596</v>
      </c>
    </row>
    <row r="69" spans="1:21">
      <c r="A69" s="21">
        <v>55</v>
      </c>
      <c r="B69" s="22">
        <f>Absterbeordnung!B63</f>
        <v>94289.202471484852</v>
      </c>
      <c r="C69" s="15">
        <f t="shared" si="14"/>
        <v>0.33650424955324687</v>
      </c>
      <c r="D69" s="14">
        <f t="shared" si="15"/>
        <v>31728.71731864116</v>
      </c>
      <c r="E69" s="14">
        <f>SUM(D69:$D$127)</f>
        <v>636539.57028727478</v>
      </c>
      <c r="F69" s="16">
        <f t="shared" si="16"/>
        <v>20.061938334749417</v>
      </c>
      <c r="G69" s="5"/>
      <c r="H69" s="14">
        <f t="shared" si="4"/>
        <v>94289.202471484852</v>
      </c>
      <c r="I69" s="15">
        <f t="shared" si="17"/>
        <v>0.33650424955324687</v>
      </c>
      <c r="J69" s="14">
        <f t="shared" si="18"/>
        <v>31728.71731864116</v>
      </c>
      <c r="K69" s="14">
        <f>SUM($J69:J$127)</f>
        <v>636539.57028727478</v>
      </c>
      <c r="L69" s="16">
        <f t="shared" si="19"/>
        <v>20.061938334749417</v>
      </c>
      <c r="M69" s="16"/>
      <c r="N69" s="6">
        <v>55</v>
      </c>
      <c r="O69" s="6">
        <f t="shared" si="13"/>
        <v>55</v>
      </c>
      <c r="P69" s="6">
        <f t="shared" si="8"/>
        <v>94289.202471484852</v>
      </c>
      <c r="Q69" s="6">
        <f t="shared" si="9"/>
        <v>94289.202471484852</v>
      </c>
      <c r="R69" s="5">
        <f t="shared" si="10"/>
        <v>94289.202471484852</v>
      </c>
      <c r="S69" s="5">
        <f t="shared" si="20"/>
        <v>2991675451.4178643</v>
      </c>
      <c r="T69" s="20">
        <f>SUM(S69:$S$136)</f>
        <v>49105337291.080139</v>
      </c>
      <c r="U69" s="6">
        <f t="shared" si="21"/>
        <v>16.41399212197544</v>
      </c>
    </row>
    <row r="70" spans="1:21">
      <c r="A70" s="21">
        <v>56</v>
      </c>
      <c r="B70" s="22">
        <f>Absterbeordnung!B64</f>
        <v>93753.395555078358</v>
      </c>
      <c r="C70" s="15">
        <f t="shared" si="14"/>
        <v>0.3299061270129871</v>
      </c>
      <c r="D70" s="14">
        <f t="shared" si="15"/>
        <v>30929.8196218925</v>
      </c>
      <c r="E70" s="14">
        <f>SUM(D70:$D$127)</f>
        <v>604810.85296863364</v>
      </c>
      <c r="F70" s="16">
        <f t="shared" si="16"/>
        <v>19.554296156985707</v>
      </c>
      <c r="G70" s="5"/>
      <c r="H70" s="14">
        <f t="shared" si="4"/>
        <v>93753.395555078358</v>
      </c>
      <c r="I70" s="15">
        <f t="shared" si="17"/>
        <v>0.3299061270129871</v>
      </c>
      <c r="J70" s="14">
        <f t="shared" si="18"/>
        <v>30929.8196218925</v>
      </c>
      <c r="K70" s="14">
        <f>SUM($J70:J$127)</f>
        <v>604810.85296863364</v>
      </c>
      <c r="L70" s="16">
        <f t="shared" si="19"/>
        <v>19.554296156985707</v>
      </c>
      <c r="M70" s="16"/>
      <c r="N70" s="6">
        <v>56</v>
      </c>
      <c r="O70" s="6">
        <f t="shared" si="13"/>
        <v>56</v>
      </c>
      <c r="P70" s="6">
        <f t="shared" si="8"/>
        <v>93753.395555078358</v>
      </c>
      <c r="Q70" s="6">
        <f t="shared" si="9"/>
        <v>93753.395555078358</v>
      </c>
      <c r="R70" s="5">
        <f t="shared" si="10"/>
        <v>93753.395555078358</v>
      </c>
      <c r="S70" s="5">
        <f t="shared" si="20"/>
        <v>2899775613.4585118</v>
      </c>
      <c r="T70" s="20">
        <f>SUM(S70:$S$136)</f>
        <v>46113661839.662277</v>
      </c>
      <c r="U70" s="6">
        <f t="shared" si="21"/>
        <v>15.902493153483457</v>
      </c>
    </row>
    <row r="71" spans="1:21">
      <c r="A71" s="21">
        <v>57</v>
      </c>
      <c r="B71" s="22">
        <f>Absterbeordnung!B65</f>
        <v>93157.717547649736</v>
      </c>
      <c r="C71" s="15">
        <f t="shared" si="14"/>
        <v>0.32343737942449713</v>
      </c>
      <c r="D71" s="14">
        <f t="shared" si="15"/>
        <v>30130.68803677932</v>
      </c>
      <c r="E71" s="14">
        <f>SUM(D71:$D$127)</f>
        <v>573881.03334674123</v>
      </c>
      <c r="F71" s="16">
        <f t="shared" si="16"/>
        <v>19.046396572365946</v>
      </c>
      <c r="G71" s="5"/>
      <c r="H71" s="14">
        <f t="shared" si="4"/>
        <v>93157.717547649736</v>
      </c>
      <c r="I71" s="15">
        <f t="shared" si="17"/>
        <v>0.32343737942449713</v>
      </c>
      <c r="J71" s="14">
        <f t="shared" si="18"/>
        <v>30130.68803677932</v>
      </c>
      <c r="K71" s="14">
        <f>SUM($J71:J$127)</f>
        <v>573881.03334674123</v>
      </c>
      <c r="L71" s="16">
        <f t="shared" si="19"/>
        <v>19.046396572365946</v>
      </c>
      <c r="M71" s="16"/>
      <c r="N71" s="6">
        <v>57</v>
      </c>
      <c r="O71" s="6">
        <f t="shared" si="13"/>
        <v>57</v>
      </c>
      <c r="P71" s="6">
        <f t="shared" si="8"/>
        <v>93157.717547649736</v>
      </c>
      <c r="Q71" s="6">
        <f t="shared" si="9"/>
        <v>93157.717547649736</v>
      </c>
      <c r="R71" s="5">
        <f t="shared" si="10"/>
        <v>93157.717547649736</v>
      </c>
      <c r="S71" s="5">
        <f t="shared" si="20"/>
        <v>2806906125.646637</v>
      </c>
      <c r="T71" s="20">
        <f>SUM(S71:$S$136)</f>
        <v>43213886226.203766</v>
      </c>
      <c r="U71" s="6">
        <f t="shared" si="21"/>
        <v>15.395558059943465</v>
      </c>
    </row>
    <row r="72" spans="1:21">
      <c r="A72" s="21">
        <v>58</v>
      </c>
      <c r="B72" s="22">
        <f>Absterbeordnung!B66</f>
        <v>92507.290531595878</v>
      </c>
      <c r="C72" s="15">
        <f t="shared" si="14"/>
        <v>0.31709547002401678</v>
      </c>
      <c r="D72" s="14">
        <f t="shared" si="15"/>
        <v>29333.642771764673</v>
      </c>
      <c r="E72" s="14">
        <f>SUM(D72:$D$127)</f>
        <v>543750.34530996182</v>
      </c>
      <c r="F72" s="16">
        <f t="shared" si="16"/>
        <v>18.536748045263337</v>
      </c>
      <c r="G72" s="5"/>
      <c r="H72" s="14">
        <f t="shared" si="4"/>
        <v>92507.290531595878</v>
      </c>
      <c r="I72" s="15">
        <f t="shared" si="17"/>
        <v>0.31709547002401678</v>
      </c>
      <c r="J72" s="14">
        <f t="shared" si="18"/>
        <v>29333.642771764673</v>
      </c>
      <c r="K72" s="14">
        <f>SUM($J72:J$127)</f>
        <v>543750.34530996182</v>
      </c>
      <c r="L72" s="16">
        <f t="shared" si="19"/>
        <v>18.536748045263337</v>
      </c>
      <c r="M72" s="16"/>
      <c r="N72" s="6">
        <v>58</v>
      </c>
      <c r="O72" s="6">
        <f t="shared" si="13"/>
        <v>58</v>
      </c>
      <c r="P72" s="6">
        <f t="shared" si="8"/>
        <v>92507.290531595878</v>
      </c>
      <c r="Q72" s="6">
        <f t="shared" si="9"/>
        <v>92507.290531595878</v>
      </c>
      <c r="R72" s="5">
        <f t="shared" si="10"/>
        <v>92507.290531595878</v>
      </c>
      <c r="S72" s="5">
        <f t="shared" si="20"/>
        <v>2713575814.2376819</v>
      </c>
      <c r="T72" s="20">
        <f>SUM(S72:$S$136)</f>
        <v>40406980100.557114</v>
      </c>
      <c r="U72" s="6">
        <f t="shared" si="21"/>
        <v>14.890676681502097</v>
      </c>
    </row>
    <row r="73" spans="1:21">
      <c r="A73" s="21">
        <v>59</v>
      </c>
      <c r="B73" s="22">
        <f>Absterbeordnung!B67</f>
        <v>91789.28150068516</v>
      </c>
      <c r="C73" s="15">
        <f t="shared" si="14"/>
        <v>0.3108779117882518</v>
      </c>
      <c r="D73" s="14">
        <f t="shared" si="15"/>
        <v>28535.260157477016</v>
      </c>
      <c r="E73" s="14">
        <f>SUM(D73:$D$127)</f>
        <v>514416.7025381967</v>
      </c>
      <c r="F73" s="16">
        <f t="shared" si="16"/>
        <v>18.027405381948324</v>
      </c>
      <c r="G73" s="5"/>
      <c r="H73" s="14">
        <f t="shared" si="4"/>
        <v>91789.28150068516</v>
      </c>
      <c r="I73" s="15">
        <f t="shared" si="17"/>
        <v>0.3108779117882518</v>
      </c>
      <c r="J73" s="14">
        <f t="shared" si="18"/>
        <v>28535.260157477016</v>
      </c>
      <c r="K73" s="14">
        <f>SUM($J73:J$127)</f>
        <v>514416.7025381967</v>
      </c>
      <c r="L73" s="16">
        <f t="shared" si="19"/>
        <v>18.027405381948324</v>
      </c>
      <c r="M73" s="16"/>
      <c r="N73" s="6">
        <v>59</v>
      </c>
      <c r="O73" s="6">
        <f t="shared" si="13"/>
        <v>59</v>
      </c>
      <c r="P73" s="6">
        <f t="shared" si="8"/>
        <v>91789.28150068516</v>
      </c>
      <c r="Q73" s="6">
        <f t="shared" si="9"/>
        <v>91789.28150068516</v>
      </c>
      <c r="R73" s="5">
        <f t="shared" si="10"/>
        <v>91789.28150068516</v>
      </c>
      <c r="S73" s="5">
        <f t="shared" si="20"/>
        <v>2619231027.2899432</v>
      </c>
      <c r="T73" s="20">
        <f>SUM(S73:$S$136)</f>
        <v>37693404286.319435</v>
      </c>
      <c r="U73" s="6">
        <f t="shared" si="21"/>
        <v>14.391019308182186</v>
      </c>
    </row>
    <row r="74" spans="1:21">
      <c r="A74" s="21">
        <v>60</v>
      </c>
      <c r="B74" s="22">
        <f>Absterbeordnung!B68</f>
        <v>90986.4103757501</v>
      </c>
      <c r="C74" s="15">
        <f t="shared" si="14"/>
        <v>0.30478226645907031</v>
      </c>
      <c r="D74" s="14">
        <f t="shared" si="15"/>
        <v>27731.044371296186</v>
      </c>
      <c r="E74" s="14">
        <f>SUM(D74:$D$127)</f>
        <v>485881.4423807197</v>
      </c>
      <c r="F74" s="16">
        <f t="shared" si="16"/>
        <v>17.521209654968683</v>
      </c>
      <c r="G74" s="5"/>
      <c r="H74" s="14">
        <f t="shared" si="4"/>
        <v>90986.4103757501</v>
      </c>
      <c r="I74" s="15">
        <f t="shared" si="17"/>
        <v>0.30478226645907031</v>
      </c>
      <c r="J74" s="14">
        <f t="shared" si="18"/>
        <v>27731.044371296186</v>
      </c>
      <c r="K74" s="14">
        <f>SUM($J74:J$127)</f>
        <v>485881.4423807197</v>
      </c>
      <c r="L74" s="16">
        <f t="shared" si="19"/>
        <v>17.521209654968683</v>
      </c>
      <c r="M74" s="16"/>
      <c r="N74" s="6">
        <v>60</v>
      </c>
      <c r="O74" s="6">
        <f t="shared" si="13"/>
        <v>60</v>
      </c>
      <c r="P74" s="6">
        <f t="shared" si="8"/>
        <v>90986.4103757501</v>
      </c>
      <c r="Q74" s="6">
        <f t="shared" si="9"/>
        <v>90986.4103757501</v>
      </c>
      <c r="R74" s="5">
        <f t="shared" si="10"/>
        <v>90986.4103757501</v>
      </c>
      <c r="S74" s="5">
        <f t="shared" si="20"/>
        <v>2523148183.3148899</v>
      </c>
      <c r="T74" s="20">
        <f>SUM(S74:$S$136)</f>
        <v>35074173259.029488</v>
      </c>
      <c r="U74" s="6">
        <f t="shared" si="21"/>
        <v>13.900956547446748</v>
      </c>
    </row>
    <row r="75" spans="1:21">
      <c r="A75" s="21">
        <v>61</v>
      </c>
      <c r="B75" s="22">
        <f>Absterbeordnung!B69</f>
        <v>90111.549058111268</v>
      </c>
      <c r="C75" s="15">
        <f t="shared" si="14"/>
        <v>0.29880614358732388</v>
      </c>
      <c r="D75" s="14">
        <f t="shared" si="15"/>
        <v>26925.884466734176</v>
      </c>
      <c r="E75" s="14">
        <f>SUM(D75:$D$127)</f>
        <v>458150.39800942352</v>
      </c>
      <c r="F75" s="16">
        <f t="shared" si="16"/>
        <v>17.015240430651385</v>
      </c>
      <c r="G75" s="5"/>
      <c r="H75" s="14">
        <f t="shared" si="4"/>
        <v>90111.549058111268</v>
      </c>
      <c r="I75" s="15">
        <f t="shared" si="17"/>
        <v>0.29880614358732388</v>
      </c>
      <c r="J75" s="14">
        <f t="shared" si="18"/>
        <v>26925.884466734176</v>
      </c>
      <c r="K75" s="14">
        <f>SUM($J75:J$127)</f>
        <v>458150.39800942352</v>
      </c>
      <c r="L75" s="16">
        <f t="shared" si="19"/>
        <v>17.015240430651385</v>
      </c>
      <c r="M75" s="16"/>
      <c r="N75" s="6">
        <v>61</v>
      </c>
      <c r="O75" s="6">
        <f t="shared" si="13"/>
        <v>61</v>
      </c>
      <c r="P75" s="6">
        <f t="shared" si="8"/>
        <v>90111.549058111268</v>
      </c>
      <c r="Q75" s="6">
        <f t="shared" si="9"/>
        <v>90111.549058111268</v>
      </c>
      <c r="R75" s="5">
        <f t="shared" si="10"/>
        <v>90111.549058111268</v>
      </c>
      <c r="S75" s="5">
        <f t="shared" si="20"/>
        <v>2426333159.0571527</v>
      </c>
      <c r="T75" s="20">
        <f>SUM(S75:$S$136)</f>
        <v>32551025075.714603</v>
      </c>
      <c r="U75" s="6">
        <f t="shared" si="21"/>
        <v>13.415727742996179</v>
      </c>
    </row>
    <row r="76" spans="1:21">
      <c r="A76" s="21">
        <v>62</v>
      </c>
      <c r="B76" s="22">
        <f>Absterbeordnung!B70</f>
        <v>89142.642332725634</v>
      </c>
      <c r="C76" s="15">
        <f t="shared" si="14"/>
        <v>0.29294719959541554</v>
      </c>
      <c r="D76" s="14">
        <f t="shared" si="15"/>
        <v>26114.087435907717</v>
      </c>
      <c r="E76" s="14">
        <f>SUM(D76:$D$127)</f>
        <v>431224.51354268927</v>
      </c>
      <c r="F76" s="16">
        <f t="shared" si="16"/>
        <v>16.513099092627744</v>
      </c>
      <c r="G76" s="5"/>
      <c r="H76" s="14">
        <f t="shared" si="4"/>
        <v>89142.642332725634</v>
      </c>
      <c r="I76" s="15">
        <f t="shared" si="17"/>
        <v>0.29294719959541554</v>
      </c>
      <c r="J76" s="14">
        <f t="shared" si="18"/>
        <v>26114.087435907717</v>
      </c>
      <c r="K76" s="14">
        <f>SUM($J76:J$127)</f>
        <v>431224.51354268927</v>
      </c>
      <c r="L76" s="16">
        <f t="shared" si="19"/>
        <v>16.513099092627744</v>
      </c>
      <c r="M76" s="16"/>
      <c r="N76" s="6">
        <v>62</v>
      </c>
      <c r="O76" s="6">
        <f t="shared" si="13"/>
        <v>62</v>
      </c>
      <c r="P76" s="6">
        <f t="shared" si="8"/>
        <v>89142.642332725634</v>
      </c>
      <c r="Q76" s="6">
        <f t="shared" si="9"/>
        <v>89142.642332725634</v>
      </c>
      <c r="R76" s="5">
        <f t="shared" si="10"/>
        <v>89142.642332725634</v>
      </c>
      <c r="S76" s="5">
        <f t="shared" si="20"/>
        <v>2327878756.1446457</v>
      </c>
      <c r="T76" s="20">
        <f>SUM(S76:$S$136)</f>
        <v>30124691916.657452</v>
      </c>
      <c r="U76" s="6">
        <f t="shared" si="21"/>
        <v>12.940833725614194</v>
      </c>
    </row>
    <row r="77" spans="1:21">
      <c r="A77" s="21">
        <v>63</v>
      </c>
      <c r="B77" s="22">
        <f>Absterbeordnung!B71</f>
        <v>88084.010141978622</v>
      </c>
      <c r="C77" s="15">
        <f t="shared" si="14"/>
        <v>0.28720313685825061</v>
      </c>
      <c r="D77" s="14">
        <f t="shared" si="15"/>
        <v>25298.004019830219</v>
      </c>
      <c r="E77" s="14">
        <f>SUM(D77:$D$127)</f>
        <v>405110.42610678158</v>
      </c>
      <c r="F77" s="16">
        <f t="shared" si="16"/>
        <v>16.013533154205749</v>
      </c>
      <c r="G77" s="5"/>
      <c r="H77" s="14">
        <f t="shared" si="4"/>
        <v>88084.010141978622</v>
      </c>
      <c r="I77" s="15">
        <f t="shared" si="17"/>
        <v>0.28720313685825061</v>
      </c>
      <c r="J77" s="14">
        <f t="shared" si="18"/>
        <v>25298.004019830219</v>
      </c>
      <c r="K77" s="14">
        <f>SUM($J77:J$127)</f>
        <v>405110.42610678158</v>
      </c>
      <c r="L77" s="16">
        <f t="shared" si="19"/>
        <v>16.013533154205749</v>
      </c>
      <c r="M77" s="16"/>
      <c r="N77" s="6">
        <v>63</v>
      </c>
      <c r="O77" s="6">
        <f t="shared" si="13"/>
        <v>63</v>
      </c>
      <c r="P77" s="6">
        <f t="shared" si="8"/>
        <v>88084.010141978622</v>
      </c>
      <c r="Q77" s="6">
        <f t="shared" si="9"/>
        <v>88084.010141978622</v>
      </c>
      <c r="R77" s="5">
        <f t="shared" si="10"/>
        <v>88084.010141978622</v>
      </c>
      <c r="S77" s="5">
        <f t="shared" si="20"/>
        <v>2228349642.654541</v>
      </c>
      <c r="T77" s="20">
        <f>SUM(S77:$S$136)</f>
        <v>27796813160.512806</v>
      </c>
      <c r="U77" s="6">
        <f t="shared" si="21"/>
        <v>12.474170403258444</v>
      </c>
    </row>
    <row r="78" spans="1:21">
      <c r="A78" s="21">
        <v>64</v>
      </c>
      <c r="B78" s="22">
        <f>Absterbeordnung!B72</f>
        <v>86934.862417443073</v>
      </c>
      <c r="C78" s="15">
        <f t="shared" si="14"/>
        <v>0.28157170280220639</v>
      </c>
      <c r="D78" s="14">
        <f t="shared" si="15"/>
        <v>24478.397243754982</v>
      </c>
      <c r="E78" s="14">
        <f>SUM(D78:$D$127)</f>
        <v>379812.42208695138</v>
      </c>
      <c r="F78" s="16">
        <f t="shared" si="16"/>
        <v>15.516229200171614</v>
      </c>
      <c r="G78" s="5"/>
      <c r="H78" s="14">
        <f t="shared" si="4"/>
        <v>86934.862417443073</v>
      </c>
      <c r="I78" s="15">
        <f t="shared" si="17"/>
        <v>0.28157170280220639</v>
      </c>
      <c r="J78" s="14">
        <f t="shared" si="18"/>
        <v>24478.397243754982</v>
      </c>
      <c r="K78" s="14">
        <f>SUM($J78:J$127)</f>
        <v>379812.42208695138</v>
      </c>
      <c r="L78" s="16">
        <f t="shared" si="19"/>
        <v>15.516229200171614</v>
      </c>
      <c r="M78" s="16"/>
      <c r="N78" s="6">
        <v>64</v>
      </c>
      <c r="O78" s="6">
        <f t="shared" ref="O78:O109" si="22">N78+$B$3</f>
        <v>64</v>
      </c>
      <c r="P78" s="6">
        <f t="shared" si="8"/>
        <v>86934.862417443073</v>
      </c>
      <c r="Q78" s="6">
        <f t="shared" si="9"/>
        <v>86934.862417443073</v>
      </c>
      <c r="R78" s="5">
        <f t="shared" si="10"/>
        <v>86934.862417443073</v>
      </c>
      <c r="S78" s="5">
        <f t="shared" si="20"/>
        <v>2128026096.5853572</v>
      </c>
      <c r="T78" s="20">
        <f>SUM(S78:$S$136)</f>
        <v>25568463517.858269</v>
      </c>
      <c r="U78" s="6">
        <f t="shared" si="21"/>
        <v>12.015108066055003</v>
      </c>
    </row>
    <row r="79" spans="1:21">
      <c r="A79" s="21">
        <v>65</v>
      </c>
      <c r="B79" s="22">
        <f>Absterbeordnung!B73</f>
        <v>85688.871693654277</v>
      </c>
      <c r="C79" s="15">
        <f t="shared" ref="C79:C110" si="23">1/(((1+($B$5/100))^A79))</f>
        <v>0.27605068902177099</v>
      </c>
      <c r="D79" s="14">
        <f t="shared" ref="D79:D110" si="24">B79*C79</f>
        <v>23654.472072531393</v>
      </c>
      <c r="E79" s="14">
        <f>SUM(D79:$D$127)</f>
        <v>355334.02484319644</v>
      </c>
      <c r="F79" s="16">
        <f t="shared" ref="F79:F110" si="25">E79/D79</f>
        <v>15.021853954450577</v>
      </c>
      <c r="G79" s="5"/>
      <c r="H79" s="14">
        <f t="shared" ref="H79:H127" si="26">B79</f>
        <v>85688.871693654277</v>
      </c>
      <c r="I79" s="15">
        <f t="shared" ref="I79:I110" si="27">1/(((1+($B$5/100))^A79))</f>
        <v>0.27605068902177099</v>
      </c>
      <c r="J79" s="14">
        <f t="shared" ref="J79:J110" si="28">H79*I79</f>
        <v>23654.472072531393</v>
      </c>
      <c r="K79" s="14">
        <f>SUM($J79:J$127)</f>
        <v>355334.02484319644</v>
      </c>
      <c r="L79" s="16">
        <f t="shared" ref="L79:L110" si="29">K79/J79</f>
        <v>15.021853954450577</v>
      </c>
      <c r="M79" s="16"/>
      <c r="N79" s="6">
        <v>65</v>
      </c>
      <c r="O79" s="6">
        <f t="shared" si="22"/>
        <v>65</v>
      </c>
      <c r="P79" s="6">
        <f t="shared" ref="P79:P127" si="30">B79</f>
        <v>85688.871693654277</v>
      </c>
      <c r="Q79" s="6">
        <f t="shared" ref="Q79:Q127" si="31">B79</f>
        <v>85688.871693654277</v>
      </c>
      <c r="R79" s="5">
        <f t="shared" ref="R79:R136" si="32">LOOKUP(N79,$O$14:$O$136,$Q$14:$Q$136)</f>
        <v>85688.871693654277</v>
      </c>
      <c r="S79" s="5">
        <f t="shared" ref="S79:S110" si="33">P79*R79*I79</f>
        <v>2026925022.4042706</v>
      </c>
      <c r="T79" s="20">
        <f>SUM(S79:$S$136)</f>
        <v>23440437421.272915</v>
      </c>
      <c r="U79" s="6">
        <f t="shared" ref="U79:U110" si="34">T79/S79</f>
        <v>11.564531081405592</v>
      </c>
    </row>
    <row r="80" spans="1:21">
      <c r="A80" s="21">
        <v>66</v>
      </c>
      <c r="B80" s="22">
        <f>Absterbeordnung!B74</f>
        <v>84346.887126902438</v>
      </c>
      <c r="C80" s="15">
        <f t="shared" si="23"/>
        <v>0.27063793041350098</v>
      </c>
      <c r="D80" s="14">
        <f t="shared" si="24"/>
        <v>22827.466968846045</v>
      </c>
      <c r="E80" s="14">
        <f>SUM(D80:$D$127)</f>
        <v>331679.55277066503</v>
      </c>
      <c r="F80" s="16">
        <f t="shared" si="25"/>
        <v>14.529844823489491</v>
      </c>
      <c r="G80" s="5"/>
      <c r="H80" s="14">
        <f t="shared" si="26"/>
        <v>84346.887126902438</v>
      </c>
      <c r="I80" s="15">
        <f t="shared" si="27"/>
        <v>0.27063793041350098</v>
      </c>
      <c r="J80" s="14">
        <f t="shared" si="28"/>
        <v>22827.466968846045</v>
      </c>
      <c r="K80" s="14">
        <f>SUM($J80:J$127)</f>
        <v>331679.55277066503</v>
      </c>
      <c r="L80" s="16">
        <f t="shared" si="29"/>
        <v>14.529844823489491</v>
      </c>
      <c r="M80" s="16"/>
      <c r="N80" s="6">
        <v>66</v>
      </c>
      <c r="O80" s="6">
        <f t="shared" si="22"/>
        <v>66</v>
      </c>
      <c r="P80" s="6">
        <f t="shared" si="30"/>
        <v>84346.887126902438</v>
      </c>
      <c r="Q80" s="6">
        <f t="shared" si="31"/>
        <v>84346.887126902438</v>
      </c>
      <c r="R80" s="5">
        <f t="shared" si="32"/>
        <v>84346.887126902438</v>
      </c>
      <c r="S80" s="5">
        <f t="shared" si="33"/>
        <v>1925425779.8143511</v>
      </c>
      <c r="T80" s="20">
        <f>SUM(S80:$S$136)</f>
        <v>21413512398.868645</v>
      </c>
      <c r="U80" s="6">
        <f t="shared" si="34"/>
        <v>11.121442656145037</v>
      </c>
    </row>
    <row r="81" spans="1:21">
      <c r="A81" s="21">
        <v>67</v>
      </c>
      <c r="B81" s="22">
        <f>Absterbeordnung!B75</f>
        <v>82897.674075145173</v>
      </c>
      <c r="C81" s="15">
        <f t="shared" si="23"/>
        <v>0.26533130432696173</v>
      </c>
      <c r="D81" s="14">
        <f t="shared" si="24"/>
        <v>21995.347988029629</v>
      </c>
      <c r="E81" s="14">
        <f>SUM(D81:$D$127)</f>
        <v>308852.08580181899</v>
      </c>
      <c r="F81" s="16">
        <f t="shared" si="25"/>
        <v>14.04170036181757</v>
      </c>
      <c r="G81" s="5"/>
      <c r="H81" s="14">
        <f t="shared" si="26"/>
        <v>82897.674075145173</v>
      </c>
      <c r="I81" s="15">
        <f t="shared" si="27"/>
        <v>0.26533130432696173</v>
      </c>
      <c r="J81" s="14">
        <f t="shared" si="28"/>
        <v>21995.347988029629</v>
      </c>
      <c r="K81" s="14">
        <f>SUM($J81:J$127)</f>
        <v>308852.08580181899</v>
      </c>
      <c r="L81" s="16">
        <f t="shared" si="29"/>
        <v>14.04170036181757</v>
      </c>
      <c r="M81" s="16"/>
      <c r="N81" s="6">
        <v>67</v>
      </c>
      <c r="O81" s="6">
        <f t="shared" si="22"/>
        <v>67</v>
      </c>
      <c r="P81" s="6">
        <f t="shared" si="30"/>
        <v>82897.674075145173</v>
      </c>
      <c r="Q81" s="6">
        <f t="shared" si="31"/>
        <v>82897.674075145173</v>
      </c>
      <c r="R81" s="5">
        <f t="shared" si="32"/>
        <v>82897.674075145173</v>
      </c>
      <c r="S81" s="5">
        <f t="shared" si="33"/>
        <v>1823363188.6810803</v>
      </c>
      <c r="T81" s="20">
        <f>SUM(S81:$S$136)</f>
        <v>19488086619.054291</v>
      </c>
      <c r="U81" s="6">
        <f t="shared" si="34"/>
        <v>10.68798950205356</v>
      </c>
    </row>
    <row r="82" spans="1:21">
      <c r="A82" s="21">
        <v>68</v>
      </c>
      <c r="B82" s="22">
        <f>Absterbeordnung!B76</f>
        <v>81364.086198318066</v>
      </c>
      <c r="C82" s="15">
        <f t="shared" si="23"/>
        <v>0.26012872973231543</v>
      </c>
      <c r="D82" s="14">
        <f t="shared" si="24"/>
        <v>21165.136388599098</v>
      </c>
      <c r="E82" s="14">
        <f>SUM(D82:$D$127)</f>
        <v>286856.73781378934</v>
      </c>
      <c r="F82" s="16">
        <f t="shared" si="25"/>
        <v>13.553266680970165</v>
      </c>
      <c r="G82" s="5"/>
      <c r="H82" s="14">
        <f t="shared" si="26"/>
        <v>81364.086198318066</v>
      </c>
      <c r="I82" s="15">
        <f t="shared" si="27"/>
        <v>0.26012872973231543</v>
      </c>
      <c r="J82" s="14">
        <f t="shared" si="28"/>
        <v>21165.136388599098</v>
      </c>
      <c r="K82" s="14">
        <f>SUM($J82:J$127)</f>
        <v>286856.73781378934</v>
      </c>
      <c r="L82" s="16">
        <f t="shared" si="29"/>
        <v>13.553266680970165</v>
      </c>
      <c r="M82" s="16"/>
      <c r="N82" s="6">
        <v>68</v>
      </c>
      <c r="O82" s="6">
        <f t="shared" si="22"/>
        <v>68</v>
      </c>
      <c r="P82" s="6">
        <f t="shared" si="30"/>
        <v>81364.086198318066</v>
      </c>
      <c r="Q82" s="6">
        <f t="shared" si="31"/>
        <v>81364.086198318066</v>
      </c>
      <c r="R82" s="5">
        <f t="shared" si="32"/>
        <v>81364.086198318066</v>
      </c>
      <c r="S82" s="5">
        <f t="shared" si="33"/>
        <v>1722081981.5211351</v>
      </c>
      <c r="T82" s="20">
        <f>SUM(S82:$S$136)</f>
        <v>17664723430.373207</v>
      </c>
      <c r="U82" s="6">
        <f t="shared" si="34"/>
        <v>10.257771476576133</v>
      </c>
    </row>
    <row r="83" spans="1:21">
      <c r="A83" s="21">
        <v>69</v>
      </c>
      <c r="B83" s="22">
        <f>Absterbeordnung!B77</f>
        <v>79730.412355451379</v>
      </c>
      <c r="C83" s="15">
        <f t="shared" si="23"/>
        <v>0.25502816640423082</v>
      </c>
      <c r="D83" s="14">
        <f t="shared" si="24"/>
        <v>20333.500869663996</v>
      </c>
      <c r="E83" s="14">
        <f>SUM(D83:$D$127)</f>
        <v>265691.60142519022</v>
      </c>
      <c r="F83" s="16">
        <f t="shared" si="25"/>
        <v>13.066692407188054</v>
      </c>
      <c r="G83" s="5"/>
      <c r="H83" s="14">
        <f t="shared" si="26"/>
        <v>79730.412355451379</v>
      </c>
      <c r="I83" s="15">
        <f t="shared" si="27"/>
        <v>0.25502816640423082</v>
      </c>
      <c r="J83" s="14">
        <f t="shared" si="28"/>
        <v>20333.500869663996</v>
      </c>
      <c r="K83" s="14">
        <f>SUM($J83:J$127)</f>
        <v>265691.60142519022</v>
      </c>
      <c r="L83" s="16">
        <f t="shared" si="29"/>
        <v>13.066692407188054</v>
      </c>
      <c r="M83" s="16"/>
      <c r="N83" s="6">
        <v>69</v>
      </c>
      <c r="O83" s="6">
        <f t="shared" si="22"/>
        <v>69</v>
      </c>
      <c r="P83" s="6">
        <f t="shared" si="30"/>
        <v>79730.412355451379</v>
      </c>
      <c r="Q83" s="6">
        <f t="shared" si="31"/>
        <v>79730.412355451379</v>
      </c>
      <c r="R83" s="5">
        <f t="shared" si="32"/>
        <v>79730.412355451379</v>
      </c>
      <c r="S83" s="5">
        <f t="shared" si="33"/>
        <v>1621198408.9682395</v>
      </c>
      <c r="T83" s="20">
        <f>SUM(S83:$S$136)</f>
        <v>15942641448.852072</v>
      </c>
      <c r="U83" s="6">
        <f t="shared" si="34"/>
        <v>9.8338620126072431</v>
      </c>
    </row>
    <row r="84" spans="1:21">
      <c r="A84" s="21">
        <v>70</v>
      </c>
      <c r="B84" s="22">
        <f>Absterbeordnung!B78</f>
        <v>77999.778730753489</v>
      </c>
      <c r="C84" s="15">
        <f t="shared" si="23"/>
        <v>0.25002761412179492</v>
      </c>
      <c r="D84" s="14">
        <f t="shared" si="24"/>
        <v>19502.098578078221</v>
      </c>
      <c r="E84" s="14">
        <f>SUM(D84:$D$127)</f>
        <v>245358.10055552627</v>
      </c>
      <c r="F84" s="16">
        <f t="shared" si="25"/>
        <v>12.581112723495647</v>
      </c>
      <c r="G84" s="5"/>
      <c r="H84" s="14">
        <f t="shared" si="26"/>
        <v>77999.778730753489</v>
      </c>
      <c r="I84" s="15">
        <f t="shared" si="27"/>
        <v>0.25002761412179492</v>
      </c>
      <c r="J84" s="14">
        <f t="shared" si="28"/>
        <v>19502.098578078221</v>
      </c>
      <c r="K84" s="14">
        <f>SUM($J84:J$127)</f>
        <v>245358.10055552627</v>
      </c>
      <c r="L84" s="16">
        <f t="shared" si="29"/>
        <v>12.581112723495647</v>
      </c>
      <c r="M84" s="16"/>
      <c r="N84" s="6">
        <v>70</v>
      </c>
      <c r="O84" s="6">
        <f t="shared" si="22"/>
        <v>70</v>
      </c>
      <c r="P84" s="6">
        <f t="shared" si="30"/>
        <v>77999.778730753489</v>
      </c>
      <c r="Q84" s="6">
        <f t="shared" si="31"/>
        <v>77999.778730753489</v>
      </c>
      <c r="R84" s="5">
        <f t="shared" si="32"/>
        <v>77999.778730753489</v>
      </c>
      <c r="S84" s="5">
        <f t="shared" si="33"/>
        <v>1521159373.8754432</v>
      </c>
      <c r="T84" s="20">
        <f>SUM(S84:$S$136)</f>
        <v>14321443039.883831</v>
      </c>
      <c r="U84" s="6">
        <f t="shared" si="34"/>
        <v>9.4148208832301563</v>
      </c>
    </row>
    <row r="85" spans="1:21">
      <c r="A85" s="21">
        <v>71</v>
      </c>
      <c r="B85" s="22">
        <f>Absterbeordnung!B79</f>
        <v>76183.729948326101</v>
      </c>
      <c r="C85" s="15">
        <f t="shared" si="23"/>
        <v>0.24512511188411268</v>
      </c>
      <c r="D85" s="14">
        <f t="shared" si="24"/>
        <v>18674.54532733246</v>
      </c>
      <c r="E85" s="14">
        <f>SUM(D85:$D$127)</f>
        <v>225856.00197744806</v>
      </c>
      <c r="F85" s="16">
        <f t="shared" si="25"/>
        <v>12.094324012637696</v>
      </c>
      <c r="G85" s="5"/>
      <c r="H85" s="14">
        <f t="shared" si="26"/>
        <v>76183.729948326101</v>
      </c>
      <c r="I85" s="15">
        <f t="shared" si="27"/>
        <v>0.24512511188411268</v>
      </c>
      <c r="J85" s="14">
        <f t="shared" si="28"/>
        <v>18674.54532733246</v>
      </c>
      <c r="K85" s="14">
        <f>SUM($J85:J$127)</f>
        <v>225856.00197744806</v>
      </c>
      <c r="L85" s="16">
        <f t="shared" si="29"/>
        <v>12.094324012637696</v>
      </c>
      <c r="M85" s="16"/>
      <c r="N85" s="6">
        <v>71</v>
      </c>
      <c r="O85" s="6">
        <f t="shared" si="22"/>
        <v>71</v>
      </c>
      <c r="P85" s="6">
        <f t="shared" si="30"/>
        <v>76183.729948326101</v>
      </c>
      <c r="Q85" s="6">
        <f t="shared" si="31"/>
        <v>76183.729948326101</v>
      </c>
      <c r="R85" s="5">
        <f t="shared" si="32"/>
        <v>76183.729948326101</v>
      </c>
      <c r="S85" s="5">
        <f t="shared" si="33"/>
        <v>1422696518.1252713</v>
      </c>
      <c r="T85" s="20">
        <f>SUM(S85:$S$136)</f>
        <v>12800283666.008389</v>
      </c>
      <c r="U85" s="6">
        <f t="shared" si="34"/>
        <v>8.9971989830098806</v>
      </c>
    </row>
    <row r="86" spans="1:21">
      <c r="A86" s="21">
        <v>72</v>
      </c>
      <c r="B86" s="22">
        <f>Absterbeordnung!B80</f>
        <v>74271.385790988177</v>
      </c>
      <c r="C86" s="15">
        <f t="shared" si="23"/>
        <v>0.24031873714128693</v>
      </c>
      <c r="D86" s="14">
        <f t="shared" si="24"/>
        <v>17848.805639023602</v>
      </c>
      <c r="E86" s="14">
        <f>SUM(D86:$D$127)</f>
        <v>207181.45665011561</v>
      </c>
      <c r="F86" s="16">
        <f t="shared" si="25"/>
        <v>11.607580968731375</v>
      </c>
      <c r="G86" s="5"/>
      <c r="H86" s="14">
        <f t="shared" si="26"/>
        <v>74271.385790988177</v>
      </c>
      <c r="I86" s="15">
        <f t="shared" si="27"/>
        <v>0.24031873714128693</v>
      </c>
      <c r="J86" s="14">
        <f t="shared" si="28"/>
        <v>17848.805639023602</v>
      </c>
      <c r="K86" s="14">
        <f>SUM($J86:J$127)</f>
        <v>207181.45665011561</v>
      </c>
      <c r="L86" s="16">
        <f t="shared" si="29"/>
        <v>11.607580968731375</v>
      </c>
      <c r="M86" s="16"/>
      <c r="N86" s="6">
        <v>72</v>
      </c>
      <c r="O86" s="6">
        <f t="shared" si="22"/>
        <v>72</v>
      </c>
      <c r="P86" s="6">
        <f t="shared" si="30"/>
        <v>74271.385790988177</v>
      </c>
      <c r="Q86" s="6">
        <f t="shared" si="31"/>
        <v>74271.385790988177</v>
      </c>
      <c r="R86" s="5">
        <f t="shared" si="32"/>
        <v>74271.385790988177</v>
      </c>
      <c r="S86" s="5">
        <f t="shared" si="33"/>
        <v>1325655529.5242872</v>
      </c>
      <c r="T86" s="20">
        <f>SUM(S86:$S$136)</f>
        <v>11377587147.883118</v>
      </c>
      <c r="U86" s="6">
        <f t="shared" si="34"/>
        <v>8.5826120696422361</v>
      </c>
    </row>
    <row r="87" spans="1:21">
      <c r="A87" s="21">
        <v>73</v>
      </c>
      <c r="B87" s="22">
        <f>Absterbeordnung!B81</f>
        <v>72248.734130962592</v>
      </c>
      <c r="C87" s="15">
        <f t="shared" si="23"/>
        <v>0.2356066050404774</v>
      </c>
      <c r="D87" s="14">
        <f t="shared" si="24"/>
        <v>17022.278967068163</v>
      </c>
      <c r="E87" s="14">
        <f>SUM(D87:$D$127)</f>
        <v>189332.65101109201</v>
      </c>
      <c r="F87" s="16">
        <f t="shared" si="25"/>
        <v>11.122638242351739</v>
      </c>
      <c r="G87" s="5"/>
      <c r="H87" s="14">
        <f t="shared" si="26"/>
        <v>72248.734130962592</v>
      </c>
      <c r="I87" s="15">
        <f t="shared" si="27"/>
        <v>0.2356066050404774</v>
      </c>
      <c r="J87" s="14">
        <f t="shared" si="28"/>
        <v>17022.278967068163</v>
      </c>
      <c r="K87" s="14">
        <f>SUM($J87:J$127)</f>
        <v>189332.65101109201</v>
      </c>
      <c r="L87" s="16">
        <f t="shared" si="29"/>
        <v>11.122638242351739</v>
      </c>
      <c r="M87" s="16"/>
      <c r="N87" s="6">
        <v>73</v>
      </c>
      <c r="O87" s="6">
        <f t="shared" si="22"/>
        <v>73</v>
      </c>
      <c r="P87" s="6">
        <f t="shared" si="30"/>
        <v>72248.734130962592</v>
      </c>
      <c r="Q87" s="6">
        <f t="shared" si="31"/>
        <v>72248.734130962592</v>
      </c>
      <c r="R87" s="5">
        <f t="shared" si="32"/>
        <v>72248.734130962592</v>
      </c>
      <c r="S87" s="5">
        <f t="shared" si="33"/>
        <v>1229838107.3947842</v>
      </c>
      <c r="T87" s="20">
        <f>SUM(S87:$S$136)</f>
        <v>10051931618.358829</v>
      </c>
      <c r="U87" s="6">
        <f t="shared" si="34"/>
        <v>8.1733779087820295</v>
      </c>
    </row>
    <row r="88" spans="1:21">
      <c r="A88" s="21">
        <v>74</v>
      </c>
      <c r="B88" s="22">
        <f>Absterbeordnung!B82</f>
        <v>70141.793748279335</v>
      </c>
      <c r="C88" s="15">
        <f t="shared" si="23"/>
        <v>0.23098686768674251</v>
      </c>
      <c r="D88" s="14">
        <f t="shared" si="24"/>
        <v>16201.833231844581</v>
      </c>
      <c r="E88" s="14">
        <f>SUM(D88:$D$127)</f>
        <v>172310.37204402382</v>
      </c>
      <c r="F88" s="16">
        <f t="shared" si="25"/>
        <v>10.635239208940201</v>
      </c>
      <c r="G88" s="5"/>
      <c r="H88" s="14">
        <f t="shared" si="26"/>
        <v>70141.793748279335</v>
      </c>
      <c r="I88" s="15">
        <f t="shared" si="27"/>
        <v>0.23098686768674251</v>
      </c>
      <c r="J88" s="14">
        <f t="shared" si="28"/>
        <v>16201.833231844581</v>
      </c>
      <c r="K88" s="14">
        <f>SUM($J88:J$127)</f>
        <v>172310.37204402382</v>
      </c>
      <c r="L88" s="16">
        <f t="shared" si="29"/>
        <v>10.635239208940201</v>
      </c>
      <c r="M88" s="16"/>
      <c r="N88" s="6">
        <v>74</v>
      </c>
      <c r="O88" s="6">
        <f t="shared" si="22"/>
        <v>74</v>
      </c>
      <c r="P88" s="6">
        <f t="shared" si="30"/>
        <v>70141.793748279335</v>
      </c>
      <c r="Q88" s="6">
        <f t="shared" si="31"/>
        <v>70141.793748279335</v>
      </c>
      <c r="R88" s="5">
        <f t="shared" si="32"/>
        <v>70141.793748279335</v>
      </c>
      <c r="S88" s="5">
        <f t="shared" si="33"/>
        <v>1136425644.8920608</v>
      </c>
      <c r="T88" s="20">
        <f>SUM(S88:$S$136)</f>
        <v>8822093510.9640446</v>
      </c>
      <c r="U88" s="6">
        <f t="shared" si="34"/>
        <v>7.7630186810875594</v>
      </c>
    </row>
    <row r="89" spans="1:21">
      <c r="A89" s="21">
        <v>75</v>
      </c>
      <c r="B89" s="22">
        <f>Absterbeordnung!B83</f>
        <v>67893.529664055386</v>
      </c>
      <c r="C89" s="15">
        <f t="shared" si="23"/>
        <v>0.22645771341837509</v>
      </c>
      <c r="D89" s="14">
        <f t="shared" si="24"/>
        <v>15375.013483624603</v>
      </c>
      <c r="E89" s="14">
        <f>SUM(D89:$D$127)</f>
        <v>156108.53881217926</v>
      </c>
      <c r="F89" s="16">
        <f t="shared" si="25"/>
        <v>10.153391993993703</v>
      </c>
      <c r="G89" s="5"/>
      <c r="H89" s="14">
        <f t="shared" si="26"/>
        <v>67893.529664055386</v>
      </c>
      <c r="I89" s="15">
        <f t="shared" si="27"/>
        <v>0.22645771341837509</v>
      </c>
      <c r="J89" s="14">
        <f t="shared" si="28"/>
        <v>15375.013483624603</v>
      </c>
      <c r="K89" s="14">
        <f>SUM($J89:J$127)</f>
        <v>156108.53881217926</v>
      </c>
      <c r="L89" s="16">
        <f t="shared" si="29"/>
        <v>10.153391993993703</v>
      </c>
      <c r="M89" s="16"/>
      <c r="N89" s="6">
        <v>75</v>
      </c>
      <c r="O89" s="6">
        <f t="shared" si="22"/>
        <v>75</v>
      </c>
      <c r="P89" s="6">
        <f t="shared" si="30"/>
        <v>67893.529664055386</v>
      </c>
      <c r="Q89" s="6">
        <f t="shared" si="31"/>
        <v>67893.529664055386</v>
      </c>
      <c r="R89" s="5">
        <f t="shared" si="32"/>
        <v>67893.529664055386</v>
      </c>
      <c r="S89" s="5">
        <f t="shared" si="33"/>
        <v>1043863934.0357186</v>
      </c>
      <c r="T89" s="20">
        <f>SUM(S89:$S$136)</f>
        <v>7685667866.0719872</v>
      </c>
      <c r="U89" s="6">
        <f t="shared" si="34"/>
        <v>7.3627104218057999</v>
      </c>
    </row>
    <row r="90" spans="1:21">
      <c r="A90" s="21">
        <v>76</v>
      </c>
      <c r="B90" s="22">
        <f>Absterbeordnung!B84</f>
        <v>65562.456975621943</v>
      </c>
      <c r="C90" s="15">
        <f t="shared" si="23"/>
        <v>0.22201736609644609</v>
      </c>
      <c r="D90" s="14">
        <f t="shared" si="24"/>
        <v>14556.004012539153</v>
      </c>
      <c r="E90" s="14">
        <f>SUM(D90:$D$127)</f>
        <v>140733.52532855468</v>
      </c>
      <c r="F90" s="16">
        <f t="shared" si="25"/>
        <v>9.6684175964310608</v>
      </c>
      <c r="G90" s="5"/>
      <c r="H90" s="14">
        <f t="shared" si="26"/>
        <v>65562.456975621943</v>
      </c>
      <c r="I90" s="15">
        <f t="shared" si="27"/>
        <v>0.22201736609644609</v>
      </c>
      <c r="J90" s="14">
        <f t="shared" si="28"/>
        <v>14556.004012539153</v>
      </c>
      <c r="K90" s="14">
        <f>SUM($J90:J$127)</f>
        <v>140733.52532855468</v>
      </c>
      <c r="L90" s="16">
        <f t="shared" si="29"/>
        <v>9.6684175964310608</v>
      </c>
      <c r="M90" s="16"/>
      <c r="N90" s="6">
        <v>76</v>
      </c>
      <c r="O90" s="6">
        <f t="shared" si="22"/>
        <v>76</v>
      </c>
      <c r="P90" s="6">
        <f t="shared" si="30"/>
        <v>65562.456975621943</v>
      </c>
      <c r="Q90" s="6">
        <f t="shared" si="31"/>
        <v>65562.456975621943</v>
      </c>
      <c r="R90" s="5">
        <f t="shared" si="32"/>
        <v>65562.456975621943</v>
      </c>
      <c r="S90" s="5">
        <f t="shared" si="33"/>
        <v>954327386.80907869</v>
      </c>
      <c r="T90" s="20">
        <f>SUM(S90:$S$136)</f>
        <v>6641803932.0362673</v>
      </c>
      <c r="U90" s="6">
        <f t="shared" si="34"/>
        <v>6.9596702597460052</v>
      </c>
    </row>
    <row r="91" spans="1:21">
      <c r="A91" s="21">
        <v>77</v>
      </c>
      <c r="B91" s="22">
        <f>Absterbeordnung!B85</f>
        <v>63079.939682395438</v>
      </c>
      <c r="C91" s="15">
        <f t="shared" si="23"/>
        <v>0.2176640844082805</v>
      </c>
      <c r="D91" s="14">
        <f t="shared" si="24"/>
        <v>13730.237315498163</v>
      </c>
      <c r="E91" s="14">
        <f>SUM(D91:$D$127)</f>
        <v>126177.52131601558</v>
      </c>
      <c r="F91" s="16">
        <f t="shared" si="25"/>
        <v>9.1897553127935563</v>
      </c>
      <c r="G91" s="5"/>
      <c r="H91" s="14">
        <f t="shared" si="26"/>
        <v>63079.939682395438</v>
      </c>
      <c r="I91" s="15">
        <f t="shared" si="27"/>
        <v>0.2176640844082805</v>
      </c>
      <c r="J91" s="14">
        <f t="shared" si="28"/>
        <v>13730.237315498163</v>
      </c>
      <c r="K91" s="14">
        <f>SUM($J91:J$127)</f>
        <v>126177.52131601558</v>
      </c>
      <c r="L91" s="16">
        <f t="shared" si="29"/>
        <v>9.1897553127935563</v>
      </c>
      <c r="M91" s="16"/>
      <c r="N91" s="6">
        <v>77</v>
      </c>
      <c r="O91" s="6">
        <f t="shared" si="22"/>
        <v>77</v>
      </c>
      <c r="P91" s="6">
        <f t="shared" si="30"/>
        <v>63079.939682395438</v>
      </c>
      <c r="Q91" s="6">
        <f t="shared" si="31"/>
        <v>63079.939682395438</v>
      </c>
      <c r="R91" s="5">
        <f t="shared" si="32"/>
        <v>63079.939682395438</v>
      </c>
      <c r="S91" s="5">
        <f t="shared" si="33"/>
        <v>866102541.68659925</v>
      </c>
      <c r="T91" s="20">
        <f>SUM(S91:$S$136)</f>
        <v>5687476545.2271891</v>
      </c>
      <c r="U91" s="6">
        <f t="shared" si="34"/>
        <v>6.5667473208792551</v>
      </c>
    </row>
    <row r="92" spans="1:21">
      <c r="A92" s="21">
        <v>78</v>
      </c>
      <c r="B92" s="22">
        <f>Absterbeordnung!B86</f>
        <v>60450.030979564333</v>
      </c>
      <c r="C92" s="15">
        <f t="shared" si="23"/>
        <v>0.21339616118458871</v>
      </c>
      <c r="D92" s="14">
        <f t="shared" si="24"/>
        <v>12899.804554528491</v>
      </c>
      <c r="E92" s="14">
        <f>SUM(D92:$D$127)</f>
        <v>112447.28400051742</v>
      </c>
      <c r="F92" s="16">
        <f t="shared" si="25"/>
        <v>8.716975790229526</v>
      </c>
      <c r="G92" s="5"/>
      <c r="H92" s="14">
        <f t="shared" si="26"/>
        <v>60450.030979564333</v>
      </c>
      <c r="I92" s="15">
        <f t="shared" si="27"/>
        <v>0.21339616118458871</v>
      </c>
      <c r="J92" s="14">
        <f t="shared" si="28"/>
        <v>12899.804554528491</v>
      </c>
      <c r="K92" s="14">
        <f>SUM($J92:J$127)</f>
        <v>112447.28400051742</v>
      </c>
      <c r="L92" s="16">
        <f t="shared" si="29"/>
        <v>8.716975790229526</v>
      </c>
      <c r="M92" s="16"/>
      <c r="N92" s="6">
        <v>78</v>
      </c>
      <c r="O92" s="6">
        <f t="shared" si="22"/>
        <v>78</v>
      </c>
      <c r="P92" s="6">
        <f t="shared" si="30"/>
        <v>60450.030979564333</v>
      </c>
      <c r="Q92" s="6">
        <f t="shared" si="31"/>
        <v>60450.030979564333</v>
      </c>
      <c r="R92" s="5">
        <f t="shared" si="32"/>
        <v>60450.030979564333</v>
      </c>
      <c r="S92" s="5">
        <f t="shared" si="33"/>
        <v>779793584.95157242</v>
      </c>
      <c r="T92" s="20">
        <f>SUM(S92:$S$136)</f>
        <v>4821374003.5405893</v>
      </c>
      <c r="U92" s="6">
        <f t="shared" si="34"/>
        <v>6.1828849282467635</v>
      </c>
    </row>
    <row r="93" spans="1:21">
      <c r="A93" s="21">
        <v>79</v>
      </c>
      <c r="B93" s="22">
        <f>Absterbeordnung!B87</f>
        <v>57737.820442377655</v>
      </c>
      <c r="C93" s="15">
        <f t="shared" si="23"/>
        <v>0.20921192272998898</v>
      </c>
      <c r="D93" s="14">
        <f t="shared" si="24"/>
        <v>12079.440428988692</v>
      </c>
      <c r="E93" s="14">
        <f>SUM(D93:$D$127)</f>
        <v>99547.479445988924</v>
      </c>
      <c r="F93" s="16">
        <f t="shared" si="25"/>
        <v>8.241067128166895</v>
      </c>
      <c r="G93" s="5"/>
      <c r="H93" s="14">
        <f t="shared" si="26"/>
        <v>57737.820442377655</v>
      </c>
      <c r="I93" s="15">
        <f t="shared" si="27"/>
        <v>0.20921192272998898</v>
      </c>
      <c r="J93" s="14">
        <f t="shared" si="28"/>
        <v>12079.440428988692</v>
      </c>
      <c r="K93" s="14">
        <f>SUM($J93:J$127)</f>
        <v>99547.479445988924</v>
      </c>
      <c r="L93" s="16">
        <f t="shared" si="29"/>
        <v>8.241067128166895</v>
      </c>
      <c r="M93" s="16"/>
      <c r="N93" s="6">
        <v>79</v>
      </c>
      <c r="O93" s="6">
        <f t="shared" si="22"/>
        <v>79</v>
      </c>
      <c r="P93" s="6">
        <f t="shared" si="30"/>
        <v>57737.820442377655</v>
      </c>
      <c r="Q93" s="6">
        <f t="shared" si="31"/>
        <v>57737.820442377655</v>
      </c>
      <c r="R93" s="5">
        <f t="shared" si="32"/>
        <v>57737.820442377655</v>
      </c>
      <c r="S93" s="5">
        <f t="shared" si="33"/>
        <v>697440562.53334641</v>
      </c>
      <c r="T93" s="20">
        <f>SUM(S93:$S$136)</f>
        <v>4041580418.589015</v>
      </c>
      <c r="U93" s="6">
        <f t="shared" si="34"/>
        <v>5.7948743386943127</v>
      </c>
    </row>
    <row r="94" spans="1:21">
      <c r="A94" s="21">
        <v>80</v>
      </c>
      <c r="B94" s="22">
        <f>Absterbeordnung!B88</f>
        <v>54864.404824298028</v>
      </c>
      <c r="C94" s="15">
        <f t="shared" si="23"/>
        <v>0.20510972816665585</v>
      </c>
      <c r="D94" s="14">
        <f t="shared" si="24"/>
        <v>11253.22315953713</v>
      </c>
      <c r="E94" s="14">
        <f>SUM(D94:$D$127)</f>
        <v>87468.039017000221</v>
      </c>
      <c r="F94" s="16">
        <f t="shared" si="25"/>
        <v>7.772709896263887</v>
      </c>
      <c r="G94" s="5"/>
      <c r="H94" s="14">
        <f t="shared" si="26"/>
        <v>54864.404824298028</v>
      </c>
      <c r="I94" s="15">
        <f t="shared" si="27"/>
        <v>0.20510972816665585</v>
      </c>
      <c r="J94" s="14">
        <f t="shared" si="28"/>
        <v>11253.22315953713</v>
      </c>
      <c r="K94" s="14">
        <f>SUM($J94:J$127)</f>
        <v>87468.039017000221</v>
      </c>
      <c r="L94" s="16">
        <f t="shared" si="29"/>
        <v>7.772709896263887</v>
      </c>
      <c r="M94" s="16"/>
      <c r="N94" s="6">
        <v>80</v>
      </c>
      <c r="O94" s="6">
        <f t="shared" si="22"/>
        <v>80</v>
      </c>
      <c r="P94" s="6">
        <f t="shared" si="30"/>
        <v>54864.404824298028</v>
      </c>
      <c r="Q94" s="6">
        <f t="shared" si="31"/>
        <v>54864.404824298028</v>
      </c>
      <c r="R94" s="5">
        <f t="shared" si="32"/>
        <v>54864.404824298028</v>
      </c>
      <c r="S94" s="5">
        <f t="shared" si="33"/>
        <v>617401391.00301123</v>
      </c>
      <c r="T94" s="20">
        <f>SUM(S94:$S$136)</f>
        <v>3344139856.0556688</v>
      </c>
      <c r="U94" s="6">
        <f t="shared" si="34"/>
        <v>5.4164760636882958</v>
      </c>
    </row>
    <row r="95" spans="1:21">
      <c r="A95" s="21">
        <v>81</v>
      </c>
      <c r="B95" s="22">
        <f>Absterbeordnung!B89</f>
        <v>51805.353871251624</v>
      </c>
      <c r="C95" s="15">
        <f t="shared" si="23"/>
        <v>0.20108796879083907</v>
      </c>
      <c r="D95" s="14">
        <f t="shared" si="24"/>
        <v>10417.43338246062</v>
      </c>
      <c r="E95" s="14">
        <f>SUM(D95:$D$127)</f>
        <v>76214.81585746308</v>
      </c>
      <c r="F95" s="16">
        <f t="shared" si="25"/>
        <v>7.3160838240427486</v>
      </c>
      <c r="G95" s="5"/>
      <c r="H95" s="14">
        <f t="shared" si="26"/>
        <v>51805.353871251624</v>
      </c>
      <c r="I95" s="15">
        <f t="shared" si="27"/>
        <v>0.20108796879083907</v>
      </c>
      <c r="J95" s="14">
        <f t="shared" si="28"/>
        <v>10417.43338246062</v>
      </c>
      <c r="K95" s="14">
        <f>SUM($J95:J$127)</f>
        <v>76214.81585746308</v>
      </c>
      <c r="L95" s="16">
        <f t="shared" si="29"/>
        <v>7.3160838240427486</v>
      </c>
      <c r="M95" s="16"/>
      <c r="N95" s="6">
        <v>81</v>
      </c>
      <c r="O95" s="6">
        <f t="shared" si="22"/>
        <v>81</v>
      </c>
      <c r="P95" s="6">
        <f t="shared" si="30"/>
        <v>51805.353871251624</v>
      </c>
      <c r="Q95" s="6">
        <f t="shared" si="31"/>
        <v>51805.353871251624</v>
      </c>
      <c r="R95" s="5">
        <f t="shared" si="32"/>
        <v>51805.353871251624</v>
      </c>
      <c r="S95" s="5">
        <f t="shared" si="33"/>
        <v>539678822.80856216</v>
      </c>
      <c r="T95" s="20">
        <f>SUM(S95:$S$136)</f>
        <v>2726738465.0526576</v>
      </c>
      <c r="U95" s="6">
        <f t="shared" si="34"/>
        <v>5.0525207768248883</v>
      </c>
    </row>
    <row r="96" spans="1:21">
      <c r="A96" s="21">
        <v>82</v>
      </c>
      <c r="B96" s="22">
        <f>Absterbeordnung!B90</f>
        <v>48559.594048864186</v>
      </c>
      <c r="C96" s="15">
        <f t="shared" si="23"/>
        <v>0.19714506744199911</v>
      </c>
      <c r="D96" s="14">
        <f t="shared" si="24"/>
        <v>9573.284443719429</v>
      </c>
      <c r="E96" s="14">
        <f>SUM(D96:$D$127)</f>
        <v>65797.382475002436</v>
      </c>
      <c r="F96" s="16">
        <f t="shared" si="25"/>
        <v>6.873020734087655</v>
      </c>
      <c r="G96" s="5"/>
      <c r="H96" s="14">
        <f t="shared" si="26"/>
        <v>48559.594048864186</v>
      </c>
      <c r="I96" s="15">
        <f t="shared" si="27"/>
        <v>0.19714506744199911</v>
      </c>
      <c r="J96" s="14">
        <f t="shared" si="28"/>
        <v>9573.284443719429</v>
      </c>
      <c r="K96" s="14">
        <f>SUM($J96:J$127)</f>
        <v>65797.382475002436</v>
      </c>
      <c r="L96" s="16">
        <f t="shared" si="29"/>
        <v>6.873020734087655</v>
      </c>
      <c r="M96" s="16"/>
      <c r="N96" s="6">
        <v>82</v>
      </c>
      <c r="O96" s="6">
        <f t="shared" si="22"/>
        <v>82</v>
      </c>
      <c r="P96" s="6">
        <f t="shared" si="30"/>
        <v>48559.594048864186</v>
      </c>
      <c r="Q96" s="6">
        <f t="shared" si="31"/>
        <v>48559.594048864186</v>
      </c>
      <c r="R96" s="5">
        <f t="shared" si="32"/>
        <v>48559.594048864186</v>
      </c>
      <c r="S96" s="5">
        <f t="shared" si="33"/>
        <v>464874806.30132204</v>
      </c>
      <c r="T96" s="20">
        <f>SUM(S96:$S$136)</f>
        <v>2187059642.2440953</v>
      </c>
      <c r="U96" s="6">
        <f t="shared" si="34"/>
        <v>4.7046207120686372</v>
      </c>
    </row>
    <row r="97" spans="1:21">
      <c r="A97" s="21">
        <v>83</v>
      </c>
      <c r="B97" s="22">
        <f>Absterbeordnung!B91</f>
        <v>45191.603974588776</v>
      </c>
      <c r="C97" s="15">
        <f t="shared" si="23"/>
        <v>0.19327947788431285</v>
      </c>
      <c r="D97" s="14">
        <f t="shared" si="24"/>
        <v>8734.609620963156</v>
      </c>
      <c r="E97" s="14">
        <f>SUM(D97:$D$127)</f>
        <v>56224.098031283029</v>
      </c>
      <c r="F97" s="16">
        <f t="shared" si="25"/>
        <v>6.4369331282241387</v>
      </c>
      <c r="G97" s="5"/>
      <c r="H97" s="14">
        <f t="shared" si="26"/>
        <v>45191.603974588776</v>
      </c>
      <c r="I97" s="15">
        <f t="shared" si="27"/>
        <v>0.19327947788431285</v>
      </c>
      <c r="J97" s="14">
        <f t="shared" si="28"/>
        <v>8734.609620963156</v>
      </c>
      <c r="K97" s="14">
        <f>SUM($J97:J$127)</f>
        <v>56224.098031283029</v>
      </c>
      <c r="L97" s="16">
        <f t="shared" si="29"/>
        <v>6.4369331282241387</v>
      </c>
      <c r="M97" s="16"/>
      <c r="N97" s="6">
        <v>83</v>
      </c>
      <c r="O97" s="6">
        <f t="shared" si="22"/>
        <v>83</v>
      </c>
      <c r="P97" s="6">
        <f t="shared" si="30"/>
        <v>45191.603974588776</v>
      </c>
      <c r="Q97" s="6">
        <f t="shared" si="31"/>
        <v>45191.603974588776</v>
      </c>
      <c r="R97" s="5">
        <f t="shared" si="32"/>
        <v>45191.603974588776</v>
      </c>
      <c r="S97" s="5">
        <f t="shared" si="33"/>
        <v>394731018.86319989</v>
      </c>
      <c r="T97" s="20">
        <f>SUM(S97:$S$136)</f>
        <v>1722184835.9427729</v>
      </c>
      <c r="U97" s="6">
        <f t="shared" si="34"/>
        <v>4.3629326139672404</v>
      </c>
    </row>
    <row r="98" spans="1:21">
      <c r="A98" s="21">
        <v>84</v>
      </c>
      <c r="B98" s="22">
        <f>Absterbeordnung!B92</f>
        <v>41641.241280781287</v>
      </c>
      <c r="C98" s="15">
        <f t="shared" si="23"/>
        <v>0.18948968420030671</v>
      </c>
      <c r="D98" s="14">
        <f t="shared" si="24"/>
        <v>7890.5856600040215</v>
      </c>
      <c r="E98" s="14">
        <f>SUM(D98:$D$127)</f>
        <v>47489.488410319871</v>
      </c>
      <c r="F98" s="16">
        <f t="shared" si="25"/>
        <v>6.0184998245485959</v>
      </c>
      <c r="G98" s="5"/>
      <c r="H98" s="14">
        <f t="shared" si="26"/>
        <v>41641.241280781287</v>
      </c>
      <c r="I98" s="15">
        <f t="shared" si="27"/>
        <v>0.18948968420030671</v>
      </c>
      <c r="J98" s="14">
        <f t="shared" si="28"/>
        <v>7890.5856600040215</v>
      </c>
      <c r="K98" s="14">
        <f>SUM($J98:J$127)</f>
        <v>47489.488410319871</v>
      </c>
      <c r="L98" s="16">
        <f t="shared" si="29"/>
        <v>6.0184998245485959</v>
      </c>
      <c r="M98" s="16"/>
      <c r="N98" s="6">
        <v>84</v>
      </c>
      <c r="O98" s="6">
        <f t="shared" si="22"/>
        <v>84</v>
      </c>
      <c r="P98" s="6">
        <f t="shared" si="30"/>
        <v>41641.241280781287</v>
      </c>
      <c r="Q98" s="6">
        <f t="shared" si="31"/>
        <v>41641.241280781287</v>
      </c>
      <c r="R98" s="5">
        <f t="shared" si="32"/>
        <v>41641.241280781287</v>
      </c>
      <c r="S98" s="5">
        <f t="shared" si="33"/>
        <v>328573781.31490028</v>
      </c>
      <c r="T98" s="20">
        <f>SUM(S98:$S$136)</f>
        <v>1327453817.0795732</v>
      </c>
      <c r="U98" s="6">
        <f t="shared" si="34"/>
        <v>4.0400479057315923</v>
      </c>
    </row>
    <row r="99" spans="1:21">
      <c r="A99" s="21">
        <v>85</v>
      </c>
      <c r="B99" s="22">
        <f>Absterbeordnung!B93</f>
        <v>37917.590804106716</v>
      </c>
      <c r="C99" s="15">
        <f t="shared" si="23"/>
        <v>0.18577420019637911</v>
      </c>
      <c r="D99" s="14">
        <f t="shared" si="24"/>
        <v>7044.1101050065045</v>
      </c>
      <c r="E99" s="14">
        <f>SUM(D99:$D$127)</f>
        <v>39598.902750315843</v>
      </c>
      <c r="F99" s="16">
        <f t="shared" si="25"/>
        <v>5.6215621505080486</v>
      </c>
      <c r="G99" s="5"/>
      <c r="H99" s="14">
        <f t="shared" si="26"/>
        <v>37917.590804106716</v>
      </c>
      <c r="I99" s="15">
        <f t="shared" si="27"/>
        <v>0.18577420019637911</v>
      </c>
      <c r="J99" s="14">
        <f t="shared" si="28"/>
        <v>7044.1101050065045</v>
      </c>
      <c r="K99" s="14">
        <f>SUM($J99:J$127)</f>
        <v>39598.902750315843</v>
      </c>
      <c r="L99" s="16">
        <f t="shared" si="29"/>
        <v>5.6215621505080486</v>
      </c>
      <c r="M99" s="16"/>
      <c r="N99" s="6">
        <v>85</v>
      </c>
      <c r="O99" s="6">
        <f t="shared" si="22"/>
        <v>85</v>
      </c>
      <c r="P99" s="6">
        <f t="shared" si="30"/>
        <v>37917.590804106716</v>
      </c>
      <c r="Q99" s="6">
        <f t="shared" si="31"/>
        <v>37917.590804106716</v>
      </c>
      <c r="R99" s="5">
        <f t="shared" si="32"/>
        <v>37917.590804106716</v>
      </c>
      <c r="S99" s="5">
        <f t="shared" si="33"/>
        <v>267095684.54070982</v>
      </c>
      <c r="T99" s="20">
        <f>SUM(S99:$S$136)</f>
        <v>998880035.76467335</v>
      </c>
      <c r="U99" s="6">
        <f t="shared" si="34"/>
        <v>3.7397835067321257</v>
      </c>
    </row>
    <row r="100" spans="1:21">
      <c r="A100" s="13">
        <v>86</v>
      </c>
      <c r="B100" s="22">
        <f>Absterbeordnung!B94</f>
        <v>34069.884304721556</v>
      </c>
      <c r="C100" s="15">
        <f t="shared" si="23"/>
        <v>0.18213156881997952</v>
      </c>
      <c r="D100" s="14">
        <f t="shared" si="24"/>
        <v>6205.2014779341343</v>
      </c>
      <c r="E100" s="14">
        <f>SUM(D100:$D$127)</f>
        <v>32554.792645309346</v>
      </c>
      <c r="F100" s="16">
        <f t="shared" si="25"/>
        <v>5.2463715740858818</v>
      </c>
      <c r="G100" s="5"/>
      <c r="H100" s="14">
        <f t="shared" si="26"/>
        <v>34069.884304721556</v>
      </c>
      <c r="I100" s="15">
        <f t="shared" si="27"/>
        <v>0.18213156881997952</v>
      </c>
      <c r="J100" s="14">
        <f t="shared" si="28"/>
        <v>6205.2014779341343</v>
      </c>
      <c r="K100" s="14">
        <f>SUM($J100:J$127)</f>
        <v>32554.792645309346</v>
      </c>
      <c r="L100" s="16">
        <f t="shared" si="29"/>
        <v>5.2463715740858818</v>
      </c>
      <c r="M100" s="16"/>
      <c r="N100" s="20">
        <v>86</v>
      </c>
      <c r="O100" s="6">
        <f t="shared" si="22"/>
        <v>86</v>
      </c>
      <c r="P100" s="6">
        <f t="shared" si="30"/>
        <v>34069.884304721556</v>
      </c>
      <c r="Q100" s="6">
        <f t="shared" si="31"/>
        <v>34069.884304721556</v>
      </c>
      <c r="R100" s="5">
        <f t="shared" si="32"/>
        <v>34069.884304721556</v>
      </c>
      <c r="S100" s="5">
        <f t="shared" si="33"/>
        <v>211410496.44070315</v>
      </c>
      <c r="T100" s="20">
        <f>SUM(S100:$S$136)</f>
        <v>731784351.2239635</v>
      </c>
      <c r="U100" s="6">
        <f t="shared" si="34"/>
        <v>3.4614381194134127</v>
      </c>
    </row>
    <row r="101" spans="1:21">
      <c r="A101" s="13">
        <v>87</v>
      </c>
      <c r="B101" s="22">
        <f>Absterbeordnung!B95</f>
        <v>30153.562860970433</v>
      </c>
      <c r="C101" s="15">
        <f t="shared" si="23"/>
        <v>0.17856036158821526</v>
      </c>
      <c r="D101" s="14">
        <f t="shared" si="24"/>
        <v>5384.2310876278589</v>
      </c>
      <c r="E101" s="14">
        <f>SUM(D101:$D$127)</f>
        <v>26349.591167375213</v>
      </c>
      <c r="F101" s="16">
        <f t="shared" si="25"/>
        <v>4.8938447734761148</v>
      </c>
      <c r="G101" s="5"/>
      <c r="H101" s="14">
        <f t="shared" si="26"/>
        <v>30153.562860970433</v>
      </c>
      <c r="I101" s="15">
        <f t="shared" si="27"/>
        <v>0.17856036158821526</v>
      </c>
      <c r="J101" s="14">
        <f t="shared" si="28"/>
        <v>5384.2310876278589</v>
      </c>
      <c r="K101" s="14">
        <f>SUM($J101:J$127)</f>
        <v>26349.591167375213</v>
      </c>
      <c r="L101" s="16">
        <f t="shared" si="29"/>
        <v>4.8938447734761148</v>
      </c>
      <c r="M101" s="16"/>
      <c r="N101" s="20">
        <v>87</v>
      </c>
      <c r="O101" s="6">
        <f t="shared" si="22"/>
        <v>87</v>
      </c>
      <c r="P101" s="6">
        <f t="shared" si="30"/>
        <v>30153.562860970433</v>
      </c>
      <c r="Q101" s="6">
        <f t="shared" si="31"/>
        <v>30153.562860970433</v>
      </c>
      <c r="R101" s="5">
        <f t="shared" si="32"/>
        <v>30153.562860970433</v>
      </c>
      <c r="S101" s="5">
        <f t="shared" si="33"/>
        <v>162353750.55877784</v>
      </c>
      <c r="T101" s="20">
        <f>SUM(S101:$S$136)</f>
        <v>520373854.78326052</v>
      </c>
      <c r="U101" s="6">
        <f t="shared" si="34"/>
        <v>3.2051853005691213</v>
      </c>
    </row>
    <row r="102" spans="1:21">
      <c r="A102" s="13">
        <v>88</v>
      </c>
      <c r="B102" s="22">
        <f>Absterbeordnung!B96</f>
        <v>26268.629008516731</v>
      </c>
      <c r="C102" s="15">
        <f t="shared" si="23"/>
        <v>0.17505917802766199</v>
      </c>
      <c r="D102" s="14">
        <f t="shared" si="24"/>
        <v>4598.5646021445364</v>
      </c>
      <c r="E102" s="14">
        <f>SUM(D102:$D$127)</f>
        <v>20965.360079747355</v>
      </c>
      <c r="F102" s="16">
        <f t="shared" si="25"/>
        <v>4.5591096121537964</v>
      </c>
      <c r="G102" s="5"/>
      <c r="H102" s="14">
        <f t="shared" si="26"/>
        <v>26268.629008516731</v>
      </c>
      <c r="I102" s="15">
        <f t="shared" si="27"/>
        <v>0.17505917802766199</v>
      </c>
      <c r="J102" s="14">
        <f t="shared" si="28"/>
        <v>4598.5646021445364</v>
      </c>
      <c r="K102" s="14">
        <f>SUM($J102:J$127)</f>
        <v>20965.360079747355</v>
      </c>
      <c r="L102" s="16">
        <f t="shared" si="29"/>
        <v>4.5591096121537964</v>
      </c>
      <c r="M102" s="16"/>
      <c r="N102" s="20">
        <v>88</v>
      </c>
      <c r="O102" s="6">
        <f t="shared" si="22"/>
        <v>88</v>
      </c>
      <c r="P102" s="6">
        <f t="shared" si="30"/>
        <v>26268.629008516731</v>
      </c>
      <c r="Q102" s="6">
        <f t="shared" si="31"/>
        <v>26268.629008516731</v>
      </c>
      <c r="R102" s="5">
        <f t="shared" si="32"/>
        <v>26268.629008516731</v>
      </c>
      <c r="S102" s="5">
        <f t="shared" si="33"/>
        <v>120797987.50543217</v>
      </c>
      <c r="T102" s="20">
        <f>SUM(S102:$S$136)</f>
        <v>358020104.22448272</v>
      </c>
      <c r="U102" s="6">
        <f t="shared" si="34"/>
        <v>2.9637919605935727</v>
      </c>
    </row>
    <row r="103" spans="1:21">
      <c r="A103" s="13">
        <v>89</v>
      </c>
      <c r="B103" s="22">
        <f>Absterbeordnung!B97</f>
        <v>22428.546194456019</v>
      </c>
      <c r="C103" s="15">
        <f t="shared" si="23"/>
        <v>0.17162664512515882</v>
      </c>
      <c r="D103" s="14">
        <f t="shared" si="24"/>
        <v>3849.3361383891347</v>
      </c>
      <c r="E103" s="14">
        <f>SUM(D103:$D$127)</f>
        <v>16366.795477602822</v>
      </c>
      <c r="F103" s="16">
        <f t="shared" si="25"/>
        <v>4.2518488615161516</v>
      </c>
      <c r="G103" s="5"/>
      <c r="H103" s="14">
        <f t="shared" si="26"/>
        <v>22428.546194456019</v>
      </c>
      <c r="I103" s="15">
        <f t="shared" si="27"/>
        <v>0.17162664512515882</v>
      </c>
      <c r="J103" s="14">
        <f t="shared" si="28"/>
        <v>3849.3361383891347</v>
      </c>
      <c r="K103" s="14">
        <f>SUM($J103:J$127)</f>
        <v>16366.795477602822</v>
      </c>
      <c r="L103" s="16">
        <f t="shared" si="29"/>
        <v>4.2518488615161516</v>
      </c>
      <c r="M103" s="16"/>
      <c r="N103" s="20">
        <v>89</v>
      </c>
      <c r="O103" s="6">
        <f t="shared" si="22"/>
        <v>89</v>
      </c>
      <c r="P103" s="6">
        <f t="shared" si="30"/>
        <v>22428.546194456019</v>
      </c>
      <c r="Q103" s="6">
        <f t="shared" si="31"/>
        <v>22428.546194456019</v>
      </c>
      <c r="R103" s="5">
        <f t="shared" si="32"/>
        <v>22428.546194456019</v>
      </c>
      <c r="S103" s="5">
        <f t="shared" si="33"/>
        <v>86335013.397849664</v>
      </c>
      <c r="T103" s="20">
        <f>SUM(S103:$S$136)</f>
        <v>237222116.71905047</v>
      </c>
      <c r="U103" s="6">
        <f t="shared" si="34"/>
        <v>2.7476930550283432</v>
      </c>
    </row>
    <row r="104" spans="1:21">
      <c r="A104" s="13">
        <v>90</v>
      </c>
      <c r="B104" s="22">
        <f>Absterbeordnung!B98</f>
        <v>18726.493148116988</v>
      </c>
      <c r="C104" s="15">
        <f t="shared" si="23"/>
        <v>0.16826141678937137</v>
      </c>
      <c r="D104" s="14">
        <f t="shared" si="24"/>
        <v>3150.9462685986196</v>
      </c>
      <c r="E104" s="14">
        <f>SUM(D104:$D$127)</f>
        <v>12517.459339213687</v>
      </c>
      <c r="F104" s="16">
        <f t="shared" si="25"/>
        <v>3.9726032347675719</v>
      </c>
      <c r="G104" s="5"/>
      <c r="H104" s="14">
        <f t="shared" si="26"/>
        <v>18726.493148116988</v>
      </c>
      <c r="I104" s="15">
        <f t="shared" si="27"/>
        <v>0.16826141678937137</v>
      </c>
      <c r="J104" s="14">
        <f t="shared" si="28"/>
        <v>3150.9462685986196</v>
      </c>
      <c r="K104" s="14">
        <f>SUM($J104:J$127)</f>
        <v>12517.459339213687</v>
      </c>
      <c r="L104" s="16">
        <f t="shared" si="29"/>
        <v>3.9726032347675719</v>
      </c>
      <c r="M104" s="16"/>
      <c r="N104" s="20">
        <v>90</v>
      </c>
      <c r="O104" s="6">
        <f t="shared" si="22"/>
        <v>90</v>
      </c>
      <c r="P104" s="6">
        <f t="shared" si="30"/>
        <v>18726.493148116988</v>
      </c>
      <c r="Q104" s="6">
        <f t="shared" si="31"/>
        <v>18726.493148116988</v>
      </c>
      <c r="R104" s="5">
        <f t="shared" si="32"/>
        <v>18726.493148116988</v>
      </c>
      <c r="S104" s="5">
        <f t="shared" si="33"/>
        <v>59006173.70899684</v>
      </c>
      <c r="T104" s="20">
        <f>SUM(S104:$S$136)</f>
        <v>150887103.32120082</v>
      </c>
      <c r="U104" s="6">
        <f t="shared" si="34"/>
        <v>2.5571409538489465</v>
      </c>
    </row>
    <row r="105" spans="1:21">
      <c r="A105" s="13">
        <v>91</v>
      </c>
      <c r="B105" s="22">
        <f>Absterbeordnung!B99</f>
        <v>15267.330617936132</v>
      </c>
      <c r="C105" s="15">
        <f t="shared" si="23"/>
        <v>0.16496217332291313</v>
      </c>
      <c r="D105" s="14">
        <f t="shared" si="24"/>
        <v>2518.5320395741987</v>
      </c>
      <c r="E105" s="14">
        <f>SUM(D105:$D$127)</f>
        <v>9366.5130706150649</v>
      </c>
      <c r="F105" s="16">
        <f t="shared" si="25"/>
        <v>3.7190366941683362</v>
      </c>
      <c r="G105" s="5"/>
      <c r="H105" s="14">
        <f t="shared" si="26"/>
        <v>15267.330617936132</v>
      </c>
      <c r="I105" s="15">
        <f t="shared" si="27"/>
        <v>0.16496217332291313</v>
      </c>
      <c r="J105" s="14">
        <f t="shared" si="28"/>
        <v>2518.5320395741987</v>
      </c>
      <c r="K105" s="14">
        <f>SUM($J105:J$127)</f>
        <v>9366.5130706150649</v>
      </c>
      <c r="L105" s="16">
        <f t="shared" si="29"/>
        <v>3.7190366941683362</v>
      </c>
      <c r="M105" s="16"/>
      <c r="N105" s="20">
        <v>91</v>
      </c>
      <c r="O105" s="6">
        <f t="shared" si="22"/>
        <v>91</v>
      </c>
      <c r="P105" s="6">
        <f t="shared" si="30"/>
        <v>15267.330617936132</v>
      </c>
      <c r="Q105" s="6">
        <f t="shared" si="31"/>
        <v>15267.330617936132</v>
      </c>
      <c r="R105" s="5">
        <f t="shared" si="32"/>
        <v>15267.330617936132</v>
      </c>
      <c r="S105" s="5">
        <f t="shared" si="33"/>
        <v>38451261.320044294</v>
      </c>
      <c r="T105" s="20">
        <f>SUM(S105:$S$136)</f>
        <v>91880929.612203956</v>
      </c>
      <c r="U105" s="6">
        <f t="shared" si="34"/>
        <v>2.389542669288387</v>
      </c>
    </row>
    <row r="106" spans="1:21">
      <c r="A106" s="13">
        <v>92</v>
      </c>
      <c r="B106" s="22">
        <f>Absterbeordnung!B100</f>
        <v>12177.755086080522</v>
      </c>
      <c r="C106" s="15">
        <f t="shared" si="23"/>
        <v>0.16172762090481677</v>
      </c>
      <c r="D106" s="14">
        <f t="shared" si="24"/>
        <v>1969.4793580333348</v>
      </c>
      <c r="E106" s="14">
        <f>SUM(D106:$D$127)</f>
        <v>6847.9810310408666</v>
      </c>
      <c r="F106" s="16">
        <f t="shared" si="25"/>
        <v>3.477051436517244</v>
      </c>
      <c r="G106" s="5"/>
      <c r="H106" s="14">
        <f t="shared" si="26"/>
        <v>12177.755086080522</v>
      </c>
      <c r="I106" s="15">
        <f t="shared" si="27"/>
        <v>0.16172762090481677</v>
      </c>
      <c r="J106" s="14">
        <f t="shared" si="28"/>
        <v>1969.4793580333348</v>
      </c>
      <c r="K106" s="14">
        <f>SUM($J106:J$127)</f>
        <v>6847.9810310408666</v>
      </c>
      <c r="L106" s="16">
        <f t="shared" si="29"/>
        <v>3.477051436517244</v>
      </c>
      <c r="M106" s="16"/>
      <c r="N106" s="20">
        <v>92</v>
      </c>
      <c r="O106" s="6">
        <f t="shared" si="22"/>
        <v>92</v>
      </c>
      <c r="P106" s="6">
        <f t="shared" si="30"/>
        <v>12177.755086080522</v>
      </c>
      <c r="Q106" s="6">
        <f t="shared" si="31"/>
        <v>12177.755086080522</v>
      </c>
      <c r="R106" s="5">
        <f t="shared" si="32"/>
        <v>12177.755086080522</v>
      </c>
      <c r="S106" s="5">
        <f t="shared" si="33"/>
        <v>23983837.269221049</v>
      </c>
      <c r="T106" s="20">
        <f>SUM(S106:$S$136)</f>
        <v>53429668.292159684</v>
      </c>
      <c r="U106" s="6">
        <f t="shared" si="34"/>
        <v>2.2277364415212686</v>
      </c>
    </row>
    <row r="107" spans="1:21">
      <c r="A107" s="13">
        <v>93</v>
      </c>
      <c r="B107" s="22">
        <f>Absterbeordnung!B101</f>
        <v>9409.6667577409353</v>
      </c>
      <c r="C107" s="15">
        <f t="shared" si="23"/>
        <v>0.15855649108315373</v>
      </c>
      <c r="D107" s="14">
        <f t="shared" si="24"/>
        <v>1491.9637433691987</v>
      </c>
      <c r="E107" s="14">
        <f>SUM(D107:$D$127)</f>
        <v>4878.5016730075313</v>
      </c>
      <c r="F107" s="16">
        <f t="shared" si="25"/>
        <v>3.2698526989608658</v>
      </c>
      <c r="G107" s="5"/>
      <c r="H107" s="14">
        <f t="shared" si="26"/>
        <v>9409.6667577409353</v>
      </c>
      <c r="I107" s="15">
        <f t="shared" si="27"/>
        <v>0.15855649108315373</v>
      </c>
      <c r="J107" s="14">
        <f t="shared" si="28"/>
        <v>1491.9637433691987</v>
      </c>
      <c r="K107" s="14">
        <f>SUM($J107:J$127)</f>
        <v>4878.5016730075313</v>
      </c>
      <c r="L107" s="16">
        <f t="shared" si="29"/>
        <v>3.2698526989608658</v>
      </c>
      <c r="M107" s="16"/>
      <c r="N107" s="20">
        <v>93</v>
      </c>
      <c r="O107" s="6">
        <f t="shared" si="22"/>
        <v>93</v>
      </c>
      <c r="P107" s="6">
        <f t="shared" si="30"/>
        <v>9409.6667577409353</v>
      </c>
      <c r="Q107" s="6">
        <f t="shared" si="31"/>
        <v>9409.6667577409353</v>
      </c>
      <c r="R107" s="5">
        <f t="shared" si="32"/>
        <v>9409.6667577409353</v>
      </c>
      <c r="S107" s="5">
        <f t="shared" si="33"/>
        <v>14038881.639735876</v>
      </c>
      <c r="T107" s="20">
        <f>SUM(S107:$S$136)</f>
        <v>29445831.022938628</v>
      </c>
      <c r="U107" s="6">
        <f t="shared" si="34"/>
        <v>2.0974484847564123</v>
      </c>
    </row>
    <row r="108" spans="1:21">
      <c r="A108" s="13">
        <v>94</v>
      </c>
      <c r="B108" s="22">
        <f>Absterbeordnung!B102</f>
        <v>7088.854728625598</v>
      </c>
      <c r="C108" s="15">
        <f t="shared" si="23"/>
        <v>0.15544754027760166</v>
      </c>
      <c r="D108" s="14">
        <f t="shared" si="24"/>
        <v>1101.9450309500946</v>
      </c>
      <c r="E108" s="14">
        <f>SUM(D108:$D$127)</f>
        <v>3386.5379296383317</v>
      </c>
      <c r="F108" s="16">
        <f t="shared" si="25"/>
        <v>3.073236717369165</v>
      </c>
      <c r="G108" s="5"/>
      <c r="H108" s="14">
        <f t="shared" si="26"/>
        <v>7088.854728625598</v>
      </c>
      <c r="I108" s="15">
        <f t="shared" si="27"/>
        <v>0.15544754027760166</v>
      </c>
      <c r="J108" s="14">
        <f t="shared" si="28"/>
        <v>1101.9450309500946</v>
      </c>
      <c r="K108" s="14">
        <f>SUM($J108:J$127)</f>
        <v>3386.5379296383317</v>
      </c>
      <c r="L108" s="16">
        <f t="shared" si="29"/>
        <v>3.073236717369165</v>
      </c>
      <c r="M108" s="16"/>
      <c r="N108" s="20">
        <v>94</v>
      </c>
      <c r="O108" s="6">
        <f t="shared" si="22"/>
        <v>94</v>
      </c>
      <c r="P108" s="6">
        <f t="shared" si="30"/>
        <v>7088.854728625598</v>
      </c>
      <c r="Q108" s="6">
        <f t="shared" si="31"/>
        <v>7088.854728625598</v>
      </c>
      <c r="R108" s="5">
        <f t="shared" si="32"/>
        <v>7088.854728625598</v>
      </c>
      <c r="S108" s="5">
        <f t="shared" si="33"/>
        <v>7811528.2433360592</v>
      </c>
      <c r="T108" s="20">
        <f>SUM(S108:$S$136)</f>
        <v>15406949.383202754</v>
      </c>
      <c r="U108" s="6">
        <f t="shared" si="34"/>
        <v>1.9723348496302597</v>
      </c>
    </row>
    <row r="109" spans="1:21">
      <c r="A109" s="13">
        <v>95</v>
      </c>
      <c r="B109" s="22">
        <f>Absterbeordnung!B103</f>
        <v>5160.7127178742421</v>
      </c>
      <c r="C109" s="15">
        <f t="shared" si="23"/>
        <v>0.15239954929176638</v>
      </c>
      <c r="D109" s="14">
        <f t="shared" si="24"/>
        <v>786.49029222832121</v>
      </c>
      <c r="E109" s="14">
        <f>SUM(D109:$D$127)</f>
        <v>2284.5928986882373</v>
      </c>
      <c r="F109" s="16">
        <f t="shared" si="25"/>
        <v>2.9047947841993338</v>
      </c>
      <c r="G109" s="5"/>
      <c r="H109" s="14">
        <f t="shared" si="26"/>
        <v>5160.7127178742421</v>
      </c>
      <c r="I109" s="15">
        <f t="shared" si="27"/>
        <v>0.15239954929176638</v>
      </c>
      <c r="J109" s="14">
        <f t="shared" si="28"/>
        <v>786.49029222832121</v>
      </c>
      <c r="K109" s="14">
        <f>SUM($J109:J$127)</f>
        <v>2284.5928986882373</v>
      </c>
      <c r="L109" s="16">
        <f t="shared" si="29"/>
        <v>2.9047947841993338</v>
      </c>
      <c r="M109" s="16"/>
      <c r="N109" s="20">
        <v>95</v>
      </c>
      <c r="O109" s="6">
        <f t="shared" si="22"/>
        <v>95</v>
      </c>
      <c r="P109" s="6">
        <f t="shared" si="30"/>
        <v>5160.7127178742421</v>
      </c>
      <c r="Q109" s="6">
        <f t="shared" si="31"/>
        <v>5160.7127178742421</v>
      </c>
      <c r="R109" s="5">
        <f t="shared" si="32"/>
        <v>5160.7127178742421</v>
      </c>
      <c r="S109" s="5">
        <f t="shared" si="33"/>
        <v>4058850.4535873262</v>
      </c>
      <c r="T109" s="20">
        <f>SUM(S109:$S$136)</f>
        <v>7595421.1398666939</v>
      </c>
      <c r="U109" s="6">
        <f t="shared" si="34"/>
        <v>1.8713232297468971</v>
      </c>
    </row>
    <row r="110" spans="1:21">
      <c r="A110" s="13">
        <v>96</v>
      </c>
      <c r="B110" s="22">
        <f>Absterbeordnung!B104</f>
        <v>3655.8927518074915</v>
      </c>
      <c r="C110" s="15">
        <f t="shared" si="23"/>
        <v>0.14941132283506506</v>
      </c>
      <c r="D110" s="14">
        <f t="shared" si="24"/>
        <v>546.2317721906835</v>
      </c>
      <c r="E110" s="14">
        <f>SUM(D110:$D$127)</f>
        <v>1498.1026064599159</v>
      </c>
      <c r="F110" s="16">
        <f t="shared" si="25"/>
        <v>2.7426134522562058</v>
      </c>
      <c r="G110" s="5"/>
      <c r="H110" s="14">
        <f t="shared" si="26"/>
        <v>3655.8927518074915</v>
      </c>
      <c r="I110" s="15">
        <f t="shared" si="27"/>
        <v>0.14941132283506506</v>
      </c>
      <c r="J110" s="14">
        <f t="shared" si="28"/>
        <v>546.2317721906835</v>
      </c>
      <c r="K110" s="14">
        <f>SUM($J110:J$127)</f>
        <v>1498.1026064599159</v>
      </c>
      <c r="L110" s="16">
        <f t="shared" si="29"/>
        <v>2.7426134522562058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3655.8927518074915</v>
      </c>
      <c r="Q110" s="6">
        <f t="shared" si="31"/>
        <v>3655.8927518074915</v>
      </c>
      <c r="R110" s="5">
        <f t="shared" si="32"/>
        <v>3655.8927518074915</v>
      </c>
      <c r="S110" s="5">
        <f t="shared" si="33"/>
        <v>1996964.7767588808</v>
      </c>
      <c r="T110" s="20">
        <f>SUM(S110:$S$136)</f>
        <v>3536570.6862793681</v>
      </c>
      <c r="U110" s="6">
        <f t="shared" si="34"/>
        <v>1.770972992332545</v>
      </c>
    </row>
    <row r="111" spans="1:21">
      <c r="A111" s="13">
        <v>97</v>
      </c>
      <c r="B111" s="22">
        <f>Absterbeordnung!B105</f>
        <v>2487.7305232588042</v>
      </c>
      <c r="C111" s="15">
        <f t="shared" ref="C111:C127" si="36">1/(((1+($B$5/100))^A111))</f>
        <v>0.14648168905398534</v>
      </c>
      <c r="D111" s="14">
        <f t="shared" ref="D111:D127" si="37">B111*C111</f>
        <v>364.40696895810441</v>
      </c>
      <c r="E111" s="14">
        <f>SUM(D111:$D$127)</f>
        <v>951.87083426923289</v>
      </c>
      <c r="F111" s="16">
        <f t="shared" ref="F111:F127" si="38">E111/D111</f>
        <v>2.6121093045799264</v>
      </c>
      <c r="G111" s="5"/>
      <c r="H111" s="14">
        <f t="shared" si="26"/>
        <v>2487.7305232588042</v>
      </c>
      <c r="I111" s="15">
        <f t="shared" ref="I111:I127" si="39">1/(((1+($B$5/100))^A111))</f>
        <v>0.14648168905398534</v>
      </c>
      <c r="J111" s="14">
        <f t="shared" ref="J111:J127" si="40">H111*I111</f>
        <v>364.40696895810441</v>
      </c>
      <c r="K111" s="14">
        <f>SUM($J111:J$127)</f>
        <v>951.87083426923289</v>
      </c>
      <c r="L111" s="16">
        <f t="shared" ref="L111:L127" si="41">K111/J111</f>
        <v>2.6121093045799264</v>
      </c>
      <c r="M111" s="16"/>
      <c r="N111" s="20">
        <v>97</v>
      </c>
      <c r="O111" s="6">
        <f t="shared" si="35"/>
        <v>97</v>
      </c>
      <c r="P111" s="6">
        <f t="shared" si="30"/>
        <v>2487.7305232588042</v>
      </c>
      <c r="Q111" s="6">
        <f t="shared" si="31"/>
        <v>2487.7305232588042</v>
      </c>
      <c r="R111" s="5">
        <f t="shared" si="32"/>
        <v>2487.7305232588042</v>
      </c>
      <c r="S111" s="5">
        <f t="shared" ref="S111:S136" si="42">P111*R111*I111</f>
        <v>906546.33956529992</v>
      </c>
      <c r="T111" s="20">
        <f>SUM(S111:$S$136)</f>
        <v>1539605.9095204873</v>
      </c>
      <c r="U111" s="6">
        <f t="shared" ref="U111:U127" si="43">T111/S111</f>
        <v>1.6983201435226656</v>
      </c>
    </row>
    <row r="112" spans="1:21">
      <c r="A112" s="13">
        <v>98</v>
      </c>
      <c r="B112" s="22">
        <f>Absterbeordnung!B106</f>
        <v>1648.2578603937854</v>
      </c>
      <c r="C112" s="15">
        <f t="shared" si="36"/>
        <v>0.14360949907253467</v>
      </c>
      <c r="D112" s="14">
        <f t="shared" si="37"/>
        <v>236.70548567351932</v>
      </c>
      <c r="E112" s="14">
        <f>SUM(D112:$D$127)</f>
        <v>587.46386531112853</v>
      </c>
      <c r="F112" s="16">
        <f t="shared" si="38"/>
        <v>2.4818346040420862</v>
      </c>
      <c r="G112" s="5"/>
      <c r="H112" s="14">
        <f t="shared" si="26"/>
        <v>1648.2578603937854</v>
      </c>
      <c r="I112" s="15">
        <f t="shared" si="39"/>
        <v>0.14360949907253467</v>
      </c>
      <c r="J112" s="14">
        <f t="shared" si="40"/>
        <v>236.70548567351932</v>
      </c>
      <c r="K112" s="14">
        <f>SUM($J112:J$127)</f>
        <v>587.46386531112853</v>
      </c>
      <c r="L112" s="16">
        <f t="shared" si="41"/>
        <v>2.4818346040420862</v>
      </c>
      <c r="M112" s="16"/>
      <c r="N112" s="20">
        <v>98</v>
      </c>
      <c r="O112" s="6">
        <f t="shared" si="35"/>
        <v>98</v>
      </c>
      <c r="P112" s="6">
        <f t="shared" si="30"/>
        <v>1648.2578603937854</v>
      </c>
      <c r="Q112" s="6">
        <f t="shared" si="31"/>
        <v>1648.2578603937854</v>
      </c>
      <c r="R112" s="5">
        <f t="shared" si="32"/>
        <v>1648.2578603937854</v>
      </c>
      <c r="S112" s="5">
        <f t="shared" si="42"/>
        <v>390151.67735970678</v>
      </c>
      <c r="T112" s="20">
        <f>SUM(S112:$S$136)</f>
        <v>633059.56995518727</v>
      </c>
      <c r="U112" s="6">
        <f t="shared" si="43"/>
        <v>1.622598611492134</v>
      </c>
    </row>
    <row r="113" spans="1:21">
      <c r="A113" s="13">
        <v>99</v>
      </c>
      <c r="B113" s="22">
        <f>Absterbeordnung!B107</f>
        <v>1052.4420358188929</v>
      </c>
      <c r="C113" s="15">
        <f t="shared" si="36"/>
        <v>0.14079362654170063</v>
      </c>
      <c r="D113" s="14">
        <f t="shared" si="37"/>
        <v>148.17713094787234</v>
      </c>
      <c r="E113" s="14">
        <f>SUM(D113:$D$127)</f>
        <v>350.7583796376091</v>
      </c>
      <c r="F113" s="16">
        <f t="shared" si="38"/>
        <v>2.3671559666046131</v>
      </c>
      <c r="G113" s="5"/>
      <c r="H113" s="14">
        <f t="shared" si="26"/>
        <v>1052.4420358188929</v>
      </c>
      <c r="I113" s="15">
        <f t="shared" si="39"/>
        <v>0.14079362654170063</v>
      </c>
      <c r="J113" s="14">
        <f t="shared" si="40"/>
        <v>148.17713094787234</v>
      </c>
      <c r="K113" s="14">
        <f>SUM($J113:J$127)</f>
        <v>350.7583796376091</v>
      </c>
      <c r="L113" s="16">
        <f t="shared" si="41"/>
        <v>2.3671559666046131</v>
      </c>
      <c r="M113" s="16"/>
      <c r="N113" s="20">
        <v>99</v>
      </c>
      <c r="O113" s="6">
        <f t="shared" si="35"/>
        <v>99</v>
      </c>
      <c r="P113" s="6">
        <f t="shared" si="30"/>
        <v>1052.4420358188929</v>
      </c>
      <c r="Q113" s="6">
        <f t="shared" si="31"/>
        <v>1052.4420358188929</v>
      </c>
      <c r="R113" s="5">
        <f t="shared" si="32"/>
        <v>1052.4420358188929</v>
      </c>
      <c r="S113" s="5">
        <f t="shared" si="42"/>
        <v>155947.84135658146</v>
      </c>
      <c r="T113" s="20">
        <f>SUM(S113:$S$136)</f>
        <v>242907.89259548049</v>
      </c>
      <c r="U113" s="6">
        <f t="shared" si="43"/>
        <v>1.5576226671843512</v>
      </c>
    </row>
    <row r="114" spans="1:21">
      <c r="A114" s="13">
        <v>100</v>
      </c>
      <c r="B114" s="22">
        <f>Absterbeordnung!B108</f>
        <v>647.79999999999995</v>
      </c>
      <c r="C114" s="15">
        <f t="shared" si="36"/>
        <v>0.13803296719774574</v>
      </c>
      <c r="D114" s="14">
        <f t="shared" si="37"/>
        <v>89.417756150699688</v>
      </c>
      <c r="E114" s="14">
        <f>SUM(D114:$D$127)</f>
        <v>202.58124868973681</v>
      </c>
      <c r="F114" s="16">
        <f t="shared" si="38"/>
        <v>2.2655595198376224</v>
      </c>
      <c r="G114" s="5"/>
      <c r="H114" s="14">
        <f t="shared" si="26"/>
        <v>647.79999999999995</v>
      </c>
      <c r="I114" s="15">
        <f t="shared" si="39"/>
        <v>0.13803296719774574</v>
      </c>
      <c r="J114" s="14">
        <f t="shared" si="40"/>
        <v>89.417756150699688</v>
      </c>
      <c r="K114" s="14">
        <f>SUM($J114:J$127)</f>
        <v>202.58124868973681</v>
      </c>
      <c r="L114" s="16">
        <f t="shared" si="41"/>
        <v>2.2655595198376224</v>
      </c>
      <c r="M114" s="16"/>
      <c r="N114" s="20">
        <v>100</v>
      </c>
      <c r="O114" s="6">
        <f t="shared" si="35"/>
        <v>100</v>
      </c>
      <c r="P114" s="6">
        <f t="shared" si="30"/>
        <v>647.79999999999995</v>
      </c>
      <c r="Q114" s="6">
        <f t="shared" si="31"/>
        <v>647.79999999999995</v>
      </c>
      <c r="R114" s="5">
        <f t="shared" si="32"/>
        <v>647.79999999999995</v>
      </c>
      <c r="S114" s="5">
        <f t="shared" si="42"/>
        <v>57924.822434423259</v>
      </c>
      <c r="T114" s="20">
        <f>SUM(S114:$S$136)</f>
        <v>86960.051238899017</v>
      </c>
      <c r="U114" s="6">
        <f t="shared" si="43"/>
        <v>1.5012571050579666</v>
      </c>
    </row>
    <row r="115" spans="1:21">
      <c r="A115" s="13">
        <v>101</v>
      </c>
      <c r="B115" s="22">
        <f>Absterbeordnung!B109</f>
        <v>384.36731851732299</v>
      </c>
      <c r="C115" s="15">
        <f t="shared" si="36"/>
        <v>0.13532643842916248</v>
      </c>
      <c r="D115" s="14">
        <f t="shared" si="37"/>
        <v>52.015060263516794</v>
      </c>
      <c r="E115" s="14">
        <f>SUM(D115:$D$127)</f>
        <v>113.16349253903709</v>
      </c>
      <c r="F115" s="16">
        <f t="shared" si="38"/>
        <v>2.175590914741468</v>
      </c>
      <c r="G115" s="5"/>
      <c r="H115" s="14">
        <f t="shared" si="26"/>
        <v>384.36731851732299</v>
      </c>
      <c r="I115" s="15">
        <f t="shared" si="39"/>
        <v>0.13532643842916248</v>
      </c>
      <c r="J115" s="14">
        <f t="shared" si="40"/>
        <v>52.015060263516794</v>
      </c>
      <c r="K115" s="14">
        <f>SUM($J115:J$127)</f>
        <v>113.16349253903709</v>
      </c>
      <c r="L115" s="16">
        <f t="shared" si="41"/>
        <v>2.175590914741468</v>
      </c>
      <c r="M115" s="16"/>
      <c r="N115" s="20">
        <v>101</v>
      </c>
      <c r="O115" s="6">
        <f t="shared" si="35"/>
        <v>101</v>
      </c>
      <c r="P115" s="6">
        <f t="shared" si="30"/>
        <v>384.36731851732299</v>
      </c>
      <c r="Q115" s="6">
        <f t="shared" si="31"/>
        <v>384.36731851732299</v>
      </c>
      <c r="R115" s="5">
        <f t="shared" si="32"/>
        <v>384.36731851732299</v>
      </c>
      <c r="S115" s="5">
        <f t="shared" si="42"/>
        <v>19992.88923600491</v>
      </c>
      <c r="T115" s="20">
        <f>SUM(S115:$S$136)</f>
        <v>29035.228804475766</v>
      </c>
      <c r="U115" s="6">
        <f t="shared" si="43"/>
        <v>1.4522777804513933</v>
      </c>
    </row>
    <row r="116" spans="1:21">
      <c r="A116" s="21">
        <v>102</v>
      </c>
      <c r="B116" s="22">
        <f>Absterbeordnung!B110</f>
        <v>219.85692159223106</v>
      </c>
      <c r="C116" s="15">
        <f t="shared" si="36"/>
        <v>0.13267297885212007</v>
      </c>
      <c r="D116" s="14">
        <f t="shared" si="37"/>
        <v>29.169072708898291</v>
      </c>
      <c r="E116" s="14">
        <f>SUM(D116:$D$127)</f>
        <v>61.148432275520328</v>
      </c>
      <c r="F116" s="16">
        <f t="shared" si="38"/>
        <v>2.0963447445097025</v>
      </c>
      <c r="G116" s="5"/>
      <c r="H116" s="14">
        <f t="shared" si="26"/>
        <v>219.85692159223106</v>
      </c>
      <c r="I116" s="15">
        <f t="shared" si="39"/>
        <v>0.13267297885212007</v>
      </c>
      <c r="J116" s="14">
        <f t="shared" si="40"/>
        <v>29.169072708898291</v>
      </c>
      <c r="K116" s="14">
        <f>SUM($J116:J$127)</f>
        <v>61.148432275520328</v>
      </c>
      <c r="L116" s="16">
        <f t="shared" si="41"/>
        <v>2.0963447445097025</v>
      </c>
      <c r="M116" s="16"/>
      <c r="N116" s="6">
        <v>102</v>
      </c>
      <c r="O116" s="6">
        <f t="shared" si="35"/>
        <v>102</v>
      </c>
      <c r="P116" s="6">
        <f t="shared" si="30"/>
        <v>219.85692159223106</v>
      </c>
      <c r="Q116" s="6">
        <f t="shared" si="31"/>
        <v>219.85692159223106</v>
      </c>
      <c r="R116" s="5">
        <f t="shared" si="32"/>
        <v>219.85692159223106</v>
      </c>
      <c r="S116" s="5">
        <f t="shared" si="42"/>
        <v>6413.0225314783384</v>
      </c>
      <c r="T116" s="20">
        <f>SUM(S116:$S$136)</f>
        <v>9042.3395684708503</v>
      </c>
      <c r="U116" s="6">
        <f t="shared" si="43"/>
        <v>1.4099965381513166</v>
      </c>
    </row>
    <row r="117" spans="1:21">
      <c r="A117" s="21">
        <v>103</v>
      </c>
      <c r="B117" s="22">
        <f>Absterbeordnung!B111</f>
        <v>121.31353621065816</v>
      </c>
      <c r="C117" s="15">
        <f t="shared" si="36"/>
        <v>0.13007154789423539</v>
      </c>
      <c r="D117" s="14">
        <f t="shared" si="37"/>
        <v>15.779439435443681</v>
      </c>
      <c r="E117" s="14">
        <f>SUM(D117:$D$127)</f>
        <v>31.97935956662203</v>
      </c>
      <c r="F117" s="16">
        <f t="shared" si="38"/>
        <v>2.0266473785367931</v>
      </c>
      <c r="G117" s="5"/>
      <c r="H117" s="14">
        <f t="shared" si="26"/>
        <v>121.31353621065816</v>
      </c>
      <c r="I117" s="15">
        <f t="shared" si="39"/>
        <v>0.13007154789423539</v>
      </c>
      <c r="J117" s="14">
        <f t="shared" si="40"/>
        <v>15.779439435443681</v>
      </c>
      <c r="K117" s="14">
        <f>SUM($J117:J$127)</f>
        <v>31.97935956662203</v>
      </c>
      <c r="L117" s="16">
        <f t="shared" si="41"/>
        <v>2.0266473785367931</v>
      </c>
      <c r="M117" s="16"/>
      <c r="N117" s="6">
        <v>103</v>
      </c>
      <c r="O117" s="6">
        <f t="shared" si="35"/>
        <v>103</v>
      </c>
      <c r="P117" s="6">
        <f t="shared" si="30"/>
        <v>121.31353621065816</v>
      </c>
      <c r="Q117" s="6">
        <f t="shared" si="31"/>
        <v>121.31353621065816</v>
      </c>
      <c r="R117" s="5">
        <f t="shared" si="32"/>
        <v>121.31353621065816</v>
      </c>
      <c r="S117" s="5">
        <f t="shared" si="42"/>
        <v>1914.2595973355844</v>
      </c>
      <c r="T117" s="20">
        <f>SUM(S117:$S$136)</f>
        <v>2629.3170369925147</v>
      </c>
      <c r="U117" s="6">
        <f t="shared" si="43"/>
        <v>1.3735425647870345</v>
      </c>
    </row>
    <row r="118" spans="1:21">
      <c r="A118" s="21">
        <v>104</v>
      </c>
      <c r="B118" s="22">
        <f>Absterbeordnung!B112</f>
        <v>64.63608391062931</v>
      </c>
      <c r="C118" s="15">
        <f t="shared" si="36"/>
        <v>0.12752112538650526</v>
      </c>
      <c r="D118" s="14">
        <f t="shared" si="37"/>
        <v>8.2424661608600349</v>
      </c>
      <c r="E118" s="14">
        <f>SUM(D118:$D$127)</f>
        <v>16.199920131178345</v>
      </c>
      <c r="F118" s="16">
        <f t="shared" si="38"/>
        <v>1.9654214909737664</v>
      </c>
      <c r="G118" s="5"/>
      <c r="H118" s="14">
        <f t="shared" si="26"/>
        <v>64.63608391062931</v>
      </c>
      <c r="I118" s="15">
        <f t="shared" si="39"/>
        <v>0.12752112538650526</v>
      </c>
      <c r="J118" s="14">
        <f t="shared" si="40"/>
        <v>8.2424661608600349</v>
      </c>
      <c r="K118" s="14">
        <f>SUM($J118:J$127)</f>
        <v>16.199920131178345</v>
      </c>
      <c r="L118" s="16">
        <f t="shared" si="41"/>
        <v>1.9654214909737664</v>
      </c>
      <c r="M118" s="16"/>
      <c r="N118" s="6">
        <v>104</v>
      </c>
      <c r="O118" s="6">
        <f t="shared" si="35"/>
        <v>104</v>
      </c>
      <c r="P118" s="6">
        <f t="shared" si="30"/>
        <v>64.63608391062931</v>
      </c>
      <c r="Q118" s="6">
        <f t="shared" si="31"/>
        <v>64.63608391062931</v>
      </c>
      <c r="R118" s="5">
        <f t="shared" si="32"/>
        <v>64.63608391062931</v>
      </c>
      <c r="S118" s="5">
        <f t="shared" si="42"/>
        <v>532.76073440387188</v>
      </c>
      <c r="T118" s="20">
        <f>SUM(S118:$S$136)</f>
        <v>715.05743965693046</v>
      </c>
      <c r="U118" s="6">
        <f t="shared" si="43"/>
        <v>1.3421736878883124</v>
      </c>
    </row>
    <row r="119" spans="1:21">
      <c r="A119" s="21">
        <v>105</v>
      </c>
      <c r="B119" s="22">
        <f>Absterbeordnung!B113</f>
        <v>33.296521695883513</v>
      </c>
      <c r="C119" s="15">
        <f t="shared" si="36"/>
        <v>0.12502071116324046</v>
      </c>
      <c r="D119" s="14">
        <f t="shared" si="37"/>
        <v>4.1627548216816219</v>
      </c>
      <c r="E119" s="14">
        <f>SUM(D119:$D$127)</f>
        <v>7.9574539703183076</v>
      </c>
      <c r="F119" s="16">
        <f t="shared" si="38"/>
        <v>1.9115836293965895</v>
      </c>
      <c r="G119" s="5"/>
      <c r="H119" s="14">
        <f t="shared" si="26"/>
        <v>33.296521695883513</v>
      </c>
      <c r="I119" s="15">
        <f t="shared" si="39"/>
        <v>0.12502071116324046</v>
      </c>
      <c r="J119" s="14">
        <f t="shared" si="40"/>
        <v>4.1627548216816219</v>
      </c>
      <c r="K119" s="14">
        <f>SUM($J119:J$127)</f>
        <v>7.9574539703183076</v>
      </c>
      <c r="L119" s="16">
        <f t="shared" si="41"/>
        <v>1.9115836293965895</v>
      </c>
      <c r="M119" s="16"/>
      <c r="N119" s="6">
        <v>105</v>
      </c>
      <c r="O119" s="6">
        <f t="shared" si="35"/>
        <v>105</v>
      </c>
      <c r="P119" s="6">
        <f t="shared" si="30"/>
        <v>33.296521695883513</v>
      </c>
      <c r="Q119" s="6">
        <f t="shared" si="31"/>
        <v>33.296521695883513</v>
      </c>
      <c r="R119" s="5">
        <f t="shared" si="32"/>
        <v>33.296521695883513</v>
      </c>
      <c r="S119" s="5">
        <f t="shared" si="42"/>
        <v>138.60525623476585</v>
      </c>
      <c r="T119" s="20">
        <f>SUM(S119:$S$136)</f>
        <v>182.29670525305855</v>
      </c>
      <c r="U119" s="6">
        <f t="shared" si="43"/>
        <v>1.3152221654876444</v>
      </c>
    </row>
    <row r="120" spans="1:21">
      <c r="A120" s="21">
        <v>106</v>
      </c>
      <c r="B120" s="22">
        <f>Absterbeordnung!B114</f>
        <v>16.609654306438053</v>
      </c>
      <c r="C120" s="15">
        <f t="shared" si="36"/>
        <v>0.12256932466984359</v>
      </c>
      <c r="D120" s="14">
        <f t="shared" si="37"/>
        <v>2.0358341113396716</v>
      </c>
      <c r="E120" s="14">
        <f>SUM(D120:$D$127)</f>
        <v>3.7946991486366857</v>
      </c>
      <c r="F120" s="16">
        <f t="shared" si="38"/>
        <v>1.8639530242174793</v>
      </c>
      <c r="G120" s="5"/>
      <c r="H120" s="14">
        <f t="shared" si="26"/>
        <v>16.609654306438053</v>
      </c>
      <c r="I120" s="15">
        <f t="shared" si="39"/>
        <v>0.12256932466984359</v>
      </c>
      <c r="J120" s="14">
        <f t="shared" si="40"/>
        <v>2.0358341113396716</v>
      </c>
      <c r="K120" s="14">
        <f>SUM($J120:J$127)</f>
        <v>3.7946991486366857</v>
      </c>
      <c r="L120" s="16">
        <f t="shared" si="41"/>
        <v>1.8639530242174793</v>
      </c>
      <c r="M120" s="16"/>
      <c r="N120" s="6">
        <v>106</v>
      </c>
      <c r="O120" s="6">
        <f t="shared" si="35"/>
        <v>106</v>
      </c>
      <c r="P120" s="6">
        <f t="shared" si="30"/>
        <v>16.609654306438053</v>
      </c>
      <c r="Q120" s="6">
        <f t="shared" si="31"/>
        <v>16.609654306438053</v>
      </c>
      <c r="R120" s="5">
        <f t="shared" si="32"/>
        <v>16.609654306438053</v>
      </c>
      <c r="S120" s="5">
        <f t="shared" si="42"/>
        <v>33.814500814606461</v>
      </c>
      <c r="T120" s="20">
        <f>SUM(S120:$S$136)</f>
        <v>43.691449018292666</v>
      </c>
      <c r="U120" s="6">
        <f t="shared" si="43"/>
        <v>1.2920920896581674</v>
      </c>
    </row>
    <row r="121" spans="1:21">
      <c r="A121" s="21">
        <v>107</v>
      </c>
      <c r="B121" s="22">
        <f>Absterbeordnung!B115</f>
        <v>8.037737816613749</v>
      </c>
      <c r="C121" s="15">
        <f t="shared" si="36"/>
        <v>0.12016600457827803</v>
      </c>
      <c r="D121" s="14">
        <f t="shared" si="37"/>
        <v>0.96586283927020622</v>
      </c>
      <c r="E121" s="14">
        <f>SUM(D121:$D$127)</f>
        <v>1.7588650372970145</v>
      </c>
      <c r="F121" s="16">
        <f t="shared" si="38"/>
        <v>1.8210298251312689</v>
      </c>
      <c r="G121" s="5"/>
      <c r="H121" s="14">
        <f t="shared" si="26"/>
        <v>8.037737816613749</v>
      </c>
      <c r="I121" s="15">
        <f t="shared" si="39"/>
        <v>0.12016600457827803</v>
      </c>
      <c r="J121" s="14">
        <f t="shared" si="40"/>
        <v>0.96586283927020622</v>
      </c>
      <c r="K121" s="14">
        <f>SUM($J121:J$127)</f>
        <v>1.7588650372970145</v>
      </c>
      <c r="L121" s="16">
        <f t="shared" si="41"/>
        <v>1.8210298251312689</v>
      </c>
      <c r="M121" s="16"/>
      <c r="N121" s="6">
        <v>107</v>
      </c>
      <c r="O121" s="6">
        <f t="shared" si="35"/>
        <v>107</v>
      </c>
      <c r="P121" s="6">
        <f t="shared" si="30"/>
        <v>8.037737816613749</v>
      </c>
      <c r="Q121" s="6">
        <f t="shared" si="31"/>
        <v>8.037737816613749</v>
      </c>
      <c r="R121" s="5">
        <f t="shared" si="32"/>
        <v>8.037737816613749</v>
      </c>
      <c r="S121" s="5">
        <f t="shared" si="42"/>
        <v>7.7633522688640637</v>
      </c>
      <c r="T121" s="20">
        <f>SUM(S121:$S$136)</f>
        <v>9.8769482036862044</v>
      </c>
      <c r="U121" s="6">
        <f t="shared" si="43"/>
        <v>1.2722529986561337</v>
      </c>
    </row>
    <row r="122" spans="1:21">
      <c r="A122" s="21">
        <v>108</v>
      </c>
      <c r="B122" s="22">
        <f>Absterbeordnung!B116</f>
        <v>3.7805953729277233</v>
      </c>
      <c r="C122" s="15">
        <f t="shared" si="36"/>
        <v>0.11780980841007649</v>
      </c>
      <c r="D122" s="14">
        <f t="shared" si="37"/>
        <v>0.44539121656063674</v>
      </c>
      <c r="E122" s="14">
        <f>SUM(D122:$D$127)</f>
        <v>0.79300219802680816</v>
      </c>
      <c r="F122" s="16">
        <f t="shared" si="38"/>
        <v>1.780462138769741</v>
      </c>
      <c r="G122" s="5"/>
      <c r="H122" s="14">
        <f t="shared" si="26"/>
        <v>3.7805953729277233</v>
      </c>
      <c r="I122" s="15">
        <f t="shared" si="39"/>
        <v>0.11780980841007649</v>
      </c>
      <c r="J122" s="14">
        <f t="shared" si="40"/>
        <v>0.44539121656063674</v>
      </c>
      <c r="K122" s="14">
        <f>SUM($J122:J$127)</f>
        <v>0.79300219802680816</v>
      </c>
      <c r="L122" s="16">
        <f t="shared" si="41"/>
        <v>1.780462138769741</v>
      </c>
      <c r="M122" s="16"/>
      <c r="N122" s="6">
        <v>108</v>
      </c>
      <c r="O122" s="6">
        <f t="shared" si="35"/>
        <v>108</v>
      </c>
      <c r="P122" s="6">
        <f t="shared" si="30"/>
        <v>3.7805953729277233</v>
      </c>
      <c r="Q122" s="6">
        <f t="shared" si="31"/>
        <v>3.7805953729277233</v>
      </c>
      <c r="R122" s="5">
        <f t="shared" si="32"/>
        <v>3.7805953729277233</v>
      </c>
      <c r="S122" s="5">
        <f t="shared" si="42"/>
        <v>1.6838439724717928</v>
      </c>
      <c r="T122" s="20">
        <f>SUM(S122:$S$136)</f>
        <v>2.1135959348221403</v>
      </c>
      <c r="U122" s="6">
        <f t="shared" si="43"/>
        <v>1.2552207742380634</v>
      </c>
    </row>
    <row r="123" spans="1:21">
      <c r="A123" s="21">
        <v>109</v>
      </c>
      <c r="B123" s="22">
        <f>Absterbeordnung!B117</f>
        <v>1.7319044300417388</v>
      </c>
      <c r="C123" s="15">
        <f t="shared" si="36"/>
        <v>0.11549981216674166</v>
      </c>
      <c r="D123" s="14">
        <f t="shared" si="37"/>
        <v>0.20003463636056859</v>
      </c>
      <c r="E123" s="14">
        <f>SUM(D123:$D$127)</f>
        <v>0.34761098146617136</v>
      </c>
      <c r="F123" s="16">
        <f t="shared" si="38"/>
        <v>1.7377539599671723</v>
      </c>
      <c r="G123" s="5"/>
      <c r="H123" s="14">
        <f t="shared" si="26"/>
        <v>1.7319044300417388</v>
      </c>
      <c r="I123" s="15">
        <f t="shared" si="39"/>
        <v>0.11549981216674166</v>
      </c>
      <c r="J123" s="14">
        <f t="shared" si="40"/>
        <v>0.20003463636056859</v>
      </c>
      <c r="K123" s="14">
        <f>SUM($J123:J$127)</f>
        <v>0.34761098146617136</v>
      </c>
      <c r="L123" s="16">
        <f t="shared" si="41"/>
        <v>1.7377539599671723</v>
      </c>
      <c r="M123" s="16"/>
      <c r="N123" s="6">
        <v>109</v>
      </c>
      <c r="O123" s="6">
        <f t="shared" si="35"/>
        <v>109</v>
      </c>
      <c r="P123" s="6">
        <f t="shared" si="30"/>
        <v>1.7319044300417388</v>
      </c>
      <c r="Q123" s="6">
        <f t="shared" si="31"/>
        <v>1.7319044300417388</v>
      </c>
      <c r="R123" s="5">
        <f t="shared" si="32"/>
        <v>1.7319044300417388</v>
      </c>
      <c r="S123" s="5">
        <f t="shared" si="42"/>
        <v>0.34644087287465702</v>
      </c>
      <c r="T123" s="20">
        <f>SUM(S123:$S$136)</f>
        <v>0.42975196235034741</v>
      </c>
      <c r="U123" s="6">
        <f t="shared" si="43"/>
        <v>1.2404770799253599</v>
      </c>
    </row>
    <row r="124" spans="1:21">
      <c r="A124" s="21">
        <v>110</v>
      </c>
      <c r="B124" s="22">
        <f>Absterbeordnung!B118</f>
        <v>0.77433398286271482</v>
      </c>
      <c r="C124" s="15">
        <f t="shared" si="36"/>
        <v>0.11323510996739378</v>
      </c>
      <c r="D124" s="14">
        <f t="shared" si="37"/>
        <v>8.7681793700949515E-2</v>
      </c>
      <c r="E124" s="14">
        <f>SUM(D124:$D$127)</f>
        <v>0.14757634510560277</v>
      </c>
      <c r="F124" s="16">
        <f t="shared" si="38"/>
        <v>1.6830899423537302</v>
      </c>
      <c r="G124" s="5"/>
      <c r="H124" s="14">
        <f t="shared" si="26"/>
        <v>0.77433398286271482</v>
      </c>
      <c r="I124" s="15">
        <f t="shared" si="39"/>
        <v>0.11323510996739378</v>
      </c>
      <c r="J124" s="14">
        <f t="shared" si="40"/>
        <v>8.7681793700949515E-2</v>
      </c>
      <c r="K124" s="14">
        <f>SUM($J124:J$127)</f>
        <v>0.14757634510560277</v>
      </c>
      <c r="L124" s="16">
        <f t="shared" si="41"/>
        <v>1.6830899423537302</v>
      </c>
      <c r="M124" s="16"/>
      <c r="N124" s="6">
        <v>110</v>
      </c>
      <c r="O124" s="6">
        <f t="shared" si="35"/>
        <v>110</v>
      </c>
      <c r="P124" s="6">
        <f t="shared" si="30"/>
        <v>0.77433398286271482</v>
      </c>
      <c r="Q124" s="6">
        <f t="shared" si="31"/>
        <v>0.77433398286271482</v>
      </c>
      <c r="R124" s="5">
        <f t="shared" si="32"/>
        <v>0.77433398286271482</v>
      </c>
      <c r="S124" s="5">
        <f t="shared" si="42"/>
        <v>6.7894992541003146E-2</v>
      </c>
      <c r="T124" s="20">
        <f>SUM(S124:$S$136)</f>
        <v>8.3311089475690395E-2</v>
      </c>
      <c r="U124" s="6">
        <f t="shared" si="43"/>
        <v>1.2270579369366181</v>
      </c>
    </row>
    <row r="125" spans="1:21">
      <c r="A125" s="21">
        <v>111</v>
      </c>
      <c r="B125" s="22">
        <f>Absterbeordnung!B119</f>
        <v>0.33859062804513368</v>
      </c>
      <c r="C125" s="15">
        <f t="shared" si="36"/>
        <v>0.11101481369352335</v>
      </c>
      <c r="D125" s="14">
        <f t="shared" si="37"/>
        <v>3.7588575490803577E-2</v>
      </c>
      <c r="E125" s="14">
        <f>SUM(D125:$D$127)</f>
        <v>5.9894551404653246E-2</v>
      </c>
      <c r="F125" s="16">
        <f t="shared" si="38"/>
        <v>1.5934243482918646</v>
      </c>
      <c r="G125" s="25"/>
      <c r="H125" s="14">
        <f t="shared" si="26"/>
        <v>0.33859062804513368</v>
      </c>
      <c r="I125" s="15">
        <f t="shared" si="39"/>
        <v>0.11101481369352335</v>
      </c>
      <c r="J125" s="14">
        <f t="shared" si="40"/>
        <v>3.7588575490803577E-2</v>
      </c>
      <c r="K125" s="14">
        <f>SUM($J125:J$127)</f>
        <v>5.9894551404653246E-2</v>
      </c>
      <c r="L125" s="16">
        <f t="shared" si="41"/>
        <v>1.5934243482918646</v>
      </c>
      <c r="M125" s="16"/>
      <c r="N125" s="6">
        <v>111</v>
      </c>
      <c r="O125" s="6">
        <f t="shared" si="35"/>
        <v>111</v>
      </c>
      <c r="P125" s="6">
        <f t="shared" si="30"/>
        <v>0.33859062804513368</v>
      </c>
      <c r="Q125" s="6">
        <f t="shared" si="31"/>
        <v>0.33859062804513368</v>
      </c>
      <c r="R125" s="5">
        <f t="shared" si="32"/>
        <v>0.33859062804513368</v>
      </c>
      <c r="S125" s="5">
        <f t="shared" si="42"/>
        <v>1.2727139382753104E-2</v>
      </c>
      <c r="T125" s="20">
        <f>SUM(S125:$S$136)</f>
        <v>1.5416096934687245E-2</v>
      </c>
      <c r="U125" s="6">
        <f t="shared" si="43"/>
        <v>1.2112774497919008</v>
      </c>
    </row>
    <row r="126" spans="1:21">
      <c r="A126" s="21">
        <v>112</v>
      </c>
      <c r="B126" s="22">
        <f>Absterbeordnung!B120</f>
        <v>0.14509285620067261</v>
      </c>
      <c r="C126" s="15">
        <f t="shared" si="36"/>
        <v>0.10883805264070914</v>
      </c>
      <c r="D126" s="14">
        <f t="shared" si="37"/>
        <v>1.5791623920959647E-2</v>
      </c>
      <c r="E126" s="14">
        <f>SUM(D126:$D$127)</f>
        <v>2.2305975913849668E-2</v>
      </c>
      <c r="F126" s="16">
        <f t="shared" si="38"/>
        <v>1.4125194486327501</v>
      </c>
      <c r="G126" s="5"/>
      <c r="H126" s="14">
        <f t="shared" si="26"/>
        <v>0.14509285620067261</v>
      </c>
      <c r="I126" s="15">
        <f t="shared" si="39"/>
        <v>0.10883805264070914</v>
      </c>
      <c r="J126" s="14">
        <f t="shared" si="40"/>
        <v>1.5791623920959647E-2</v>
      </c>
      <c r="K126" s="14">
        <f>SUM($J126:J$127)</f>
        <v>2.2305975913849668E-2</v>
      </c>
      <c r="L126" s="16">
        <f t="shared" si="41"/>
        <v>1.4125194486327501</v>
      </c>
      <c r="M126" s="16"/>
      <c r="N126" s="6">
        <v>112</v>
      </c>
      <c r="O126" s="6">
        <f t="shared" si="35"/>
        <v>112</v>
      </c>
      <c r="P126" s="6">
        <f t="shared" si="30"/>
        <v>0.14509285620067261</v>
      </c>
      <c r="Q126" s="6">
        <f t="shared" si="31"/>
        <v>0.14509285620067261</v>
      </c>
      <c r="R126" s="5">
        <f t="shared" si="32"/>
        <v>0.14509285620067261</v>
      </c>
      <c r="S126" s="5">
        <f t="shared" si="42"/>
        <v>2.2912518187388998E-3</v>
      </c>
      <c r="T126" s="20">
        <f>SUM(S126:$S$136)</f>
        <v>2.6889575519341417E-3</v>
      </c>
      <c r="U126" s="6">
        <f t="shared" si="43"/>
        <v>1.1735757414102734</v>
      </c>
    </row>
    <row r="127" spans="1:21">
      <c r="A127" s="26">
        <v>113</v>
      </c>
      <c r="B127" s="22">
        <f>Absterbeordnung!B121</f>
        <v>6.1050697541261398E-2</v>
      </c>
      <c r="C127" s="15">
        <f t="shared" si="36"/>
        <v>0.10670397317716583</v>
      </c>
      <c r="D127" s="14">
        <f t="shared" si="37"/>
        <v>6.51435199289002E-3</v>
      </c>
      <c r="E127" s="14">
        <f>SUM(D127:$D$127)</f>
        <v>6.51435199289002E-3</v>
      </c>
      <c r="F127" s="16">
        <f t="shared" si="38"/>
        <v>1</v>
      </c>
      <c r="G127" s="27"/>
      <c r="H127" s="14">
        <f t="shared" si="26"/>
        <v>6.1050697541261398E-2</v>
      </c>
      <c r="I127" s="15">
        <f t="shared" si="39"/>
        <v>0.10670397317716583</v>
      </c>
      <c r="J127" s="14">
        <f t="shared" si="40"/>
        <v>6.51435199289002E-3</v>
      </c>
      <c r="K127" s="14">
        <f>SUM($J127:J$127)</f>
        <v>6.51435199289002E-3</v>
      </c>
      <c r="L127" s="16">
        <f t="shared" si="41"/>
        <v>1</v>
      </c>
      <c r="M127" s="16"/>
      <c r="N127" s="28">
        <v>113</v>
      </c>
      <c r="O127" s="6">
        <f t="shared" si="35"/>
        <v>113</v>
      </c>
      <c r="P127" s="6">
        <f t="shared" si="30"/>
        <v>6.1050697541261398E-2</v>
      </c>
      <c r="Q127" s="6">
        <f t="shared" si="31"/>
        <v>6.1050697541261398E-2</v>
      </c>
      <c r="R127" s="5">
        <f t="shared" si="32"/>
        <v>6.1050697541261398E-2</v>
      </c>
      <c r="S127" s="5">
        <f t="shared" si="42"/>
        <v>3.9770573319524203E-4</v>
      </c>
      <c r="T127" s="20">
        <f>SUM(S127:$S$136)</f>
        <v>3.9770573319524203E-4</v>
      </c>
      <c r="U127" s="6">
        <f t="shared" si="43"/>
        <v>1</v>
      </c>
    </row>
    <row r="128" spans="1:21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6.51435199289002E-3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6.51435199289002E-3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6.51435199289002E-3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6.51435199289002E-3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6.51435199289002E-3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6.51435199289002E-3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6.51435199289002E-3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6.51435199289002E-3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6.51435199289002E-3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6.51435199289002E-3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6.51435199289002E-3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6.51435199289002E-3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6.51435199289002E-3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6.51435199289002E-3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6.51435199289002E-3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6.51435199289002E-3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6.51435199289002E-3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6.51435199289002E-3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ColWidth="11.42578125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'Mann-Frau'!D5</f>
        <v>50</v>
      </c>
    </row>
    <row r="2" spans="1:21">
      <c r="A2" s="2" t="s">
        <v>7</v>
      </c>
      <c r="B2" s="2">
        <f>'Mann-Frau'!D6</f>
        <v>50</v>
      </c>
    </row>
    <row r="3" spans="1:21">
      <c r="A3" s="2" t="s">
        <v>14</v>
      </c>
      <c r="B3" s="2">
        <f>B1-B2</f>
        <v>0</v>
      </c>
    </row>
    <row r="4" spans="1:21">
      <c r="M4" s="7"/>
    </row>
    <row r="5" spans="1:21">
      <c r="A5" s="2" t="s">
        <v>3</v>
      </c>
      <c r="B5" s="2">
        <f>'Mann-Frau'!D8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67" t="s">
        <v>1</v>
      </c>
      <c r="C11" s="267"/>
      <c r="D11" s="267"/>
      <c r="E11" s="267"/>
      <c r="F11" s="267"/>
      <c r="H11" s="271" t="s">
        <v>0</v>
      </c>
      <c r="I11" s="272"/>
      <c r="J11" s="272"/>
      <c r="K11" s="272"/>
      <c r="L11" s="273"/>
      <c r="M11" s="7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376775164173.84058</v>
      </c>
    </row>
    <row r="15" spans="1:21">
      <c r="A15" s="21">
        <v>1</v>
      </c>
      <c r="B15" s="14">
        <f>Absterbeordnung!B9</f>
        <v>99669.200557274686</v>
      </c>
      <c r="C15" s="15">
        <f t="shared" ref="C15:C46" si="0">1/(((1+($B$5/100))^A15))</f>
        <v>0.98039215686274506</v>
      </c>
      <c r="D15" s="14">
        <f>B15*C15</f>
        <v>97714.902507132036</v>
      </c>
      <c r="E15" s="14">
        <f>SUM(D15:$D$136)</f>
        <v>3883568.7199147521</v>
      </c>
      <c r="F15" s="16">
        <f>E15/D15</f>
        <v>39.743873455037189</v>
      </c>
      <c r="G15" s="5"/>
      <c r="H15" s="17">
        <f>Absterbeordnung!C9</f>
        <v>99715.606107512052</v>
      </c>
      <c r="I15" s="18">
        <f t="shared" ref="I15:I46" si="1">1/(((1+($B$5/100))^A15))</f>
        <v>0.98039215686274506</v>
      </c>
      <c r="J15" s="17">
        <f>H15*I15</f>
        <v>97760.398144619656</v>
      </c>
      <c r="K15" s="17">
        <f>SUM($J15:J$136)</f>
        <v>3992194.9186732047</v>
      </c>
      <c r="L15" s="19">
        <f>K15/J15</f>
        <v>40.836524752767893</v>
      </c>
      <c r="N15" s="6">
        <v>1</v>
      </c>
      <c r="O15" s="6">
        <f t="shared" ref="O15:O78" si="2">N15+$B$3</f>
        <v>1</v>
      </c>
      <c r="P15" s="20">
        <f t="shared" ref="P15:P78" si="3">B15</f>
        <v>99669.200557274686</v>
      </c>
      <c r="Q15" s="20">
        <f t="shared" ref="Q15:Q78" si="4">H15</f>
        <v>99715.606107512052</v>
      </c>
      <c r="R15" s="5">
        <f t="shared" ref="R15:R78" si="5">LOOKUP(N15,$O$14:$O$136,$Q$14:$Q$136)</f>
        <v>99715.606107512052</v>
      </c>
      <c r="S15" s="5">
        <f t="shared" ref="S15:S46" si="6">P15*R15*I15</f>
        <v>9743700729.2351208</v>
      </c>
      <c r="T15" s="20">
        <f>SUM(S15:$S$136)</f>
        <v>376775164173.84058</v>
      </c>
      <c r="U15" s="6">
        <f>T15/S15</f>
        <v>38.668589547640735</v>
      </c>
    </row>
    <row r="16" spans="1:21">
      <c r="A16" s="21">
        <v>2</v>
      </c>
      <c r="B16" s="14">
        <f>Absterbeordnung!B10</f>
        <v>99646.46460549788</v>
      </c>
      <c r="C16" s="15">
        <f t="shared" si="0"/>
        <v>0.96116878123798544</v>
      </c>
      <c r="D16" s="14">
        <f t="shared" ref="D16:D79" si="7">B16*C16</f>
        <v>95777.070939540456</v>
      </c>
      <c r="E16" s="14">
        <f>SUM(D16:$D$136)</f>
        <v>3785853.8174076201</v>
      </c>
      <c r="F16" s="16">
        <f t="shared" ref="F16:F79" si="8">E16/D16</f>
        <v>39.52776776601835</v>
      </c>
      <c r="G16" s="5"/>
      <c r="H16" s="17">
        <f>Absterbeordnung!C10</f>
        <v>99695.875137487979</v>
      </c>
      <c r="I16" s="18">
        <f t="shared" si="1"/>
        <v>0.96116878123798544</v>
      </c>
      <c r="J16" s="17">
        <f t="shared" ref="J16:J79" si="9">H16*I16</f>
        <v>95824.562800353699</v>
      </c>
      <c r="K16" s="17">
        <f>SUM($J16:J$136)</f>
        <v>3894434.5205285852</v>
      </c>
      <c r="L16" s="19">
        <f t="shared" ref="L16:L79" si="10">K16/J16</f>
        <v>40.641297040326393</v>
      </c>
      <c r="N16" s="6">
        <v>2</v>
      </c>
      <c r="O16" s="6">
        <f t="shared" si="2"/>
        <v>2</v>
      </c>
      <c r="P16" s="20">
        <f t="shared" si="3"/>
        <v>99646.46460549788</v>
      </c>
      <c r="Q16" s="20">
        <f t="shared" si="4"/>
        <v>99695.875137487979</v>
      </c>
      <c r="R16" s="5">
        <f t="shared" si="5"/>
        <v>99695.875137487979</v>
      </c>
      <c r="S16" s="5">
        <f t="shared" si="6"/>
        <v>9548578905.4227524</v>
      </c>
      <c r="T16" s="20">
        <f>SUM(S16:$S$136)</f>
        <v>367031463444.60559</v>
      </c>
      <c r="U16" s="6">
        <f t="shared" ref="U16:U79" si="11">T16/S16</f>
        <v>38.438333817000142</v>
      </c>
    </row>
    <row r="17" spans="1:21">
      <c r="A17" s="21">
        <v>3</v>
      </c>
      <c r="B17" s="14">
        <f>Absterbeordnung!B11</f>
        <v>99634.222771107816</v>
      </c>
      <c r="C17" s="15">
        <f t="shared" si="0"/>
        <v>0.94232233454704462</v>
      </c>
      <c r="D17" s="14">
        <f t="shared" si="7"/>
        <v>93887.553402450634</v>
      </c>
      <c r="E17" s="14">
        <f>SUM(D17:$D$136)</f>
        <v>3690076.7464680793</v>
      </c>
      <c r="F17" s="16">
        <f t="shared" si="8"/>
        <v>39.303151618516473</v>
      </c>
      <c r="G17" s="5"/>
      <c r="H17" s="17">
        <f>Absterbeordnung!C11</f>
        <v>99683.922321703882</v>
      </c>
      <c r="I17" s="18">
        <f t="shared" si="1"/>
        <v>0.94232233454704462</v>
      </c>
      <c r="J17" s="17">
        <f t="shared" si="9"/>
        <v>93934.386398994247</v>
      </c>
      <c r="K17" s="17">
        <f>SUM($J17:J$136)</f>
        <v>3798609.9577282318</v>
      </c>
      <c r="L17" s="19">
        <f t="shared" si="10"/>
        <v>40.438971321889674</v>
      </c>
      <c r="N17" s="6">
        <v>3</v>
      </c>
      <c r="O17" s="6">
        <f t="shared" si="2"/>
        <v>3</v>
      </c>
      <c r="P17" s="20">
        <f t="shared" si="3"/>
        <v>99634.222771107816</v>
      </c>
      <c r="Q17" s="20">
        <f t="shared" si="4"/>
        <v>99683.922321703882</v>
      </c>
      <c r="R17" s="5">
        <f t="shared" si="5"/>
        <v>99683.922321703882</v>
      </c>
      <c r="S17" s="5">
        <f t="shared" si="6"/>
        <v>9359079580.3447151</v>
      </c>
      <c r="T17" s="20">
        <f>SUM(S17:$S$136)</f>
        <v>357482884539.18274</v>
      </c>
      <c r="U17" s="6">
        <f t="shared" si="11"/>
        <v>38.196371926353024</v>
      </c>
    </row>
    <row r="18" spans="1:21">
      <c r="A18" s="21">
        <v>4</v>
      </c>
      <c r="B18" s="14">
        <f>Absterbeordnung!B12</f>
        <v>99622.988183535417</v>
      </c>
      <c r="C18" s="15">
        <f t="shared" si="0"/>
        <v>0.9238454260265142</v>
      </c>
      <c r="D18" s="14">
        <f t="shared" si="7"/>
        <v>92036.241960452666</v>
      </c>
      <c r="E18" s="14">
        <f>SUM(D18:$D$136)</f>
        <v>3596189.1930656293</v>
      </c>
      <c r="F18" s="16">
        <f t="shared" si="8"/>
        <v>39.073620526693027</v>
      </c>
      <c r="G18" s="5"/>
      <c r="H18" s="17">
        <f>Absterbeordnung!C12</f>
        <v>99673.626044085482</v>
      </c>
      <c r="I18" s="18">
        <f t="shared" si="1"/>
        <v>0.9238454260265142</v>
      </c>
      <c r="J18" s="17">
        <f t="shared" si="9"/>
        <v>92083.02351630562</v>
      </c>
      <c r="K18" s="17">
        <f>SUM($J18:J$136)</f>
        <v>3704675.5713292365</v>
      </c>
      <c r="L18" s="19">
        <f t="shared" si="10"/>
        <v>40.231906271770391</v>
      </c>
      <c r="N18" s="6">
        <v>4</v>
      </c>
      <c r="O18" s="6">
        <f t="shared" si="2"/>
        <v>4</v>
      </c>
      <c r="P18" s="20">
        <f t="shared" si="3"/>
        <v>99622.988183535417</v>
      </c>
      <c r="Q18" s="20">
        <f t="shared" si="4"/>
        <v>99673.626044085482</v>
      </c>
      <c r="R18" s="5">
        <f t="shared" si="5"/>
        <v>99673.626044085482</v>
      </c>
      <c r="S18" s="5">
        <f t="shared" si="6"/>
        <v>9173585963.6691284</v>
      </c>
      <c r="T18" s="20">
        <f>SUM(S18:$S$136)</f>
        <v>348123804958.83801</v>
      </c>
      <c r="U18" s="6">
        <f t="shared" si="11"/>
        <v>37.948497603613241</v>
      </c>
    </row>
    <row r="19" spans="1:21">
      <c r="A19" s="21">
        <v>5</v>
      </c>
      <c r="B19" s="14">
        <f>Absterbeordnung!B13</f>
        <v>99612.066232368175</v>
      </c>
      <c r="C19" s="15">
        <f t="shared" si="0"/>
        <v>0.90573080982991594</v>
      </c>
      <c r="D19" s="14">
        <f t="shared" si="7"/>
        <v>90221.71741747405</v>
      </c>
      <c r="E19" s="14">
        <f>SUM(D19:$D$136)</f>
        <v>3504152.9511051765</v>
      </c>
      <c r="F19" s="16">
        <f t="shared" si="8"/>
        <v>38.839351005598303</v>
      </c>
      <c r="G19" s="5"/>
      <c r="H19" s="17">
        <f>Absterbeordnung!C13</f>
        <v>99664.176861754837</v>
      </c>
      <c r="I19" s="18">
        <f t="shared" si="1"/>
        <v>0.90573080982991594</v>
      </c>
      <c r="J19" s="17">
        <f t="shared" si="9"/>
        <v>90268.915620029176</v>
      </c>
      <c r="K19" s="17">
        <f>SUM($J19:J$136)</f>
        <v>3612592.5478129308</v>
      </c>
      <c r="L19" s="19">
        <f t="shared" si="10"/>
        <v>40.020338374501932</v>
      </c>
      <c r="N19" s="6">
        <v>5</v>
      </c>
      <c r="O19" s="6">
        <f t="shared" si="2"/>
        <v>5</v>
      </c>
      <c r="P19" s="20">
        <f t="shared" si="3"/>
        <v>99612.066232368175</v>
      </c>
      <c r="Q19" s="20">
        <f t="shared" si="4"/>
        <v>99664.176861754837</v>
      </c>
      <c r="R19" s="5">
        <f t="shared" si="5"/>
        <v>99664.176861754837</v>
      </c>
      <c r="S19" s="5">
        <f t="shared" si="6"/>
        <v>8991873201.4664001</v>
      </c>
      <c r="T19" s="20">
        <f>SUM(S19:$S$136)</f>
        <v>338950218995.16882</v>
      </c>
      <c r="U19" s="6">
        <f t="shared" si="11"/>
        <v>37.695173341622812</v>
      </c>
    </row>
    <row r="20" spans="1:21">
      <c r="A20" s="21">
        <v>6</v>
      </c>
      <c r="B20" s="14">
        <f>Absterbeordnung!B14</f>
        <v>99602.345254375032</v>
      </c>
      <c r="C20" s="15">
        <f t="shared" si="0"/>
        <v>0.88797138218619198</v>
      </c>
      <c r="D20" s="14">
        <f t="shared" si="7"/>
        <v>88444.032184513693</v>
      </c>
      <c r="E20" s="14">
        <f>SUM(D20:$D$136)</f>
        <v>3413931.2336877026</v>
      </c>
      <c r="F20" s="16">
        <f t="shared" si="8"/>
        <v>38.599904927055924</v>
      </c>
      <c r="G20" s="5"/>
      <c r="H20" s="17">
        <f>Absterbeordnung!C14</f>
        <v>99657.598952935616</v>
      </c>
      <c r="I20" s="18">
        <f t="shared" si="1"/>
        <v>0.88797138218619198</v>
      </c>
      <c r="J20" s="17">
        <f t="shared" si="9"/>
        <v>88493.095887595438</v>
      </c>
      <c r="K20" s="17">
        <f>SUM($J20:J$136)</f>
        <v>3522323.6321929018</v>
      </c>
      <c r="L20" s="19">
        <f t="shared" si="10"/>
        <v>39.803372193769583</v>
      </c>
      <c r="N20" s="6">
        <v>6</v>
      </c>
      <c r="O20" s="6">
        <f t="shared" si="2"/>
        <v>6</v>
      </c>
      <c r="P20" s="20">
        <f t="shared" si="3"/>
        <v>99602.345254375032</v>
      </c>
      <c r="Q20" s="20">
        <f t="shared" si="4"/>
        <v>99657.598952935616</v>
      </c>
      <c r="R20" s="5">
        <f t="shared" si="5"/>
        <v>99657.598952935616</v>
      </c>
      <c r="S20" s="5">
        <f t="shared" si="6"/>
        <v>8814119889.2247963</v>
      </c>
      <c r="T20" s="20">
        <f>SUM(S20:$S$136)</f>
        <v>329958345793.70251</v>
      </c>
      <c r="U20" s="6">
        <f t="shared" si="11"/>
        <v>37.435200557808891</v>
      </c>
    </row>
    <row r="21" spans="1:21">
      <c r="A21" s="21">
        <v>7</v>
      </c>
      <c r="B21" s="14">
        <f>Absterbeordnung!B15</f>
        <v>99593.934178585361</v>
      </c>
      <c r="C21" s="15">
        <f t="shared" si="0"/>
        <v>0.87056017861391388</v>
      </c>
      <c r="D21" s="14">
        <f t="shared" si="7"/>
        <v>86702.513127371654</v>
      </c>
      <c r="E21" s="14">
        <f>SUM(D21:$D$136)</f>
        <v>3325487.2015031893</v>
      </c>
      <c r="F21" s="16">
        <f t="shared" si="8"/>
        <v>38.355141985536584</v>
      </c>
      <c r="G21" s="5"/>
      <c r="H21" s="17">
        <f>Absterbeordnung!C15</f>
        <v>99651.40044160813</v>
      </c>
      <c r="I21" s="18">
        <f t="shared" si="1"/>
        <v>0.87056017861391388</v>
      </c>
      <c r="J21" s="17">
        <f t="shared" si="9"/>
        <v>86752.540967573033</v>
      </c>
      <c r="K21" s="17">
        <f>SUM($J21:J$136)</f>
        <v>3433830.5363053069</v>
      </c>
      <c r="L21" s="19">
        <f t="shared" si="10"/>
        <v>39.581901555930543</v>
      </c>
      <c r="N21" s="6">
        <v>7</v>
      </c>
      <c r="O21" s="6">
        <f t="shared" si="2"/>
        <v>7</v>
      </c>
      <c r="P21" s="20">
        <f t="shared" si="3"/>
        <v>99593.934178585361</v>
      </c>
      <c r="Q21" s="20">
        <f t="shared" si="4"/>
        <v>99651.40044160813</v>
      </c>
      <c r="R21" s="5">
        <f t="shared" si="5"/>
        <v>99651.40044160813</v>
      </c>
      <c r="S21" s="5">
        <f t="shared" si="6"/>
        <v>8640026854.9494991</v>
      </c>
      <c r="T21" s="20">
        <f>SUM(S21:$S$136)</f>
        <v>321144225904.47754</v>
      </c>
      <c r="U21" s="6">
        <f t="shared" si="11"/>
        <v>37.169355060569963</v>
      </c>
    </row>
    <row r="22" spans="1:21">
      <c r="A22" s="21">
        <v>8</v>
      </c>
      <c r="B22" s="14">
        <f>Absterbeordnung!B16</f>
        <v>99585.280454700405</v>
      </c>
      <c r="C22" s="15">
        <f t="shared" si="0"/>
        <v>0.85349037119011162</v>
      </c>
      <c r="D22" s="14">
        <f t="shared" si="7"/>
        <v>84995.077980353613</v>
      </c>
      <c r="E22" s="14">
        <f>SUM(D22:$D$136)</f>
        <v>3238784.6883758167</v>
      </c>
      <c r="F22" s="16">
        <f t="shared" si="8"/>
        <v>38.105555819649382</v>
      </c>
      <c r="G22" s="5"/>
      <c r="H22" s="17">
        <f>Absterbeordnung!C16</f>
        <v>99645.450090454193</v>
      </c>
      <c r="I22" s="18">
        <f t="shared" si="1"/>
        <v>0.85349037119011162</v>
      </c>
      <c r="J22" s="17">
        <f t="shared" si="9"/>
        <v>85046.432185107493</v>
      </c>
      <c r="K22" s="17">
        <f>SUM($J22:J$136)</f>
        <v>3347077.9953377335</v>
      </c>
      <c r="L22" s="19">
        <f t="shared" si="10"/>
        <v>39.35588959278931</v>
      </c>
      <c r="N22" s="6">
        <v>8</v>
      </c>
      <c r="O22" s="6">
        <f t="shared" si="2"/>
        <v>8</v>
      </c>
      <c r="P22" s="20">
        <f t="shared" si="3"/>
        <v>99585.280454700405</v>
      </c>
      <c r="Q22" s="20">
        <f t="shared" si="4"/>
        <v>99645.450090454193</v>
      </c>
      <c r="R22" s="5">
        <f t="shared" si="5"/>
        <v>99645.450090454193</v>
      </c>
      <c r="S22" s="5">
        <f t="shared" si="6"/>
        <v>8469372800.8255882</v>
      </c>
      <c r="T22" s="20">
        <f>SUM(S22:$S$136)</f>
        <v>312504199049.5282</v>
      </c>
      <c r="U22" s="6">
        <f t="shared" si="11"/>
        <v>36.898151303372252</v>
      </c>
    </row>
    <row r="23" spans="1:21">
      <c r="A23" s="21">
        <v>9</v>
      </c>
      <c r="B23" s="14">
        <f>Absterbeordnung!B17</f>
        <v>99578.550706765353</v>
      </c>
      <c r="C23" s="15">
        <f t="shared" si="0"/>
        <v>0.83675526587265847</v>
      </c>
      <c r="D23" s="14">
        <f t="shared" si="7"/>
        <v>83322.876671853446</v>
      </c>
      <c r="E23" s="14">
        <f>SUM(D23:$D$136)</f>
        <v>3153789.6103954641</v>
      </c>
      <c r="F23" s="16">
        <f t="shared" si="8"/>
        <v>37.850224768593684</v>
      </c>
      <c r="G23" s="5"/>
      <c r="H23" s="17">
        <f>Absterbeordnung!C17</f>
        <v>99639.255114402651</v>
      </c>
      <c r="I23" s="18">
        <f t="shared" si="1"/>
        <v>0.83675526587265847</v>
      </c>
      <c r="J23" s="17">
        <f t="shared" si="9"/>
        <v>83373.67140460563</v>
      </c>
      <c r="K23" s="17">
        <f>SUM($J23:J$136)</f>
        <v>3262031.5631526257</v>
      </c>
      <c r="L23" s="19">
        <f t="shared" si="10"/>
        <v>39.125439820471051</v>
      </c>
      <c r="N23" s="6">
        <v>9</v>
      </c>
      <c r="O23" s="6">
        <f t="shared" si="2"/>
        <v>9</v>
      </c>
      <c r="P23" s="20">
        <f t="shared" si="3"/>
        <v>99578.550706765353</v>
      </c>
      <c r="Q23" s="20">
        <f t="shared" si="4"/>
        <v>99639.255114402651</v>
      </c>
      <c r="R23" s="5">
        <f t="shared" si="5"/>
        <v>99639.255114402651</v>
      </c>
      <c r="S23" s="5">
        <f t="shared" si="6"/>
        <v>8302229365.5727139</v>
      </c>
      <c r="T23" s="20">
        <f>SUM(S23:$S$136)</f>
        <v>304034826248.70251</v>
      </c>
      <c r="U23" s="6">
        <f t="shared" si="11"/>
        <v>36.620865656814971</v>
      </c>
    </row>
    <row r="24" spans="1:21">
      <c r="A24" s="21">
        <v>10</v>
      </c>
      <c r="B24" s="14">
        <f>Absterbeordnung!B18</f>
        <v>99571.369718113201</v>
      </c>
      <c r="C24" s="15">
        <f t="shared" si="0"/>
        <v>0.82034829987515534</v>
      </c>
      <c r="D24" s="14">
        <f t="shared" si="7"/>
        <v>81683.203864494688</v>
      </c>
      <c r="E24" s="14">
        <f>SUM(D24:$D$136)</f>
        <v>3070466.7337236106</v>
      </c>
      <c r="F24" s="16">
        <f t="shared" si="8"/>
        <v>37.589940017745228</v>
      </c>
      <c r="G24" s="5"/>
      <c r="H24" s="17">
        <f>Absterbeordnung!C18</f>
        <v>99633.78918023342</v>
      </c>
      <c r="I24" s="18">
        <f t="shared" si="1"/>
        <v>0.82034829987515534</v>
      </c>
      <c r="J24" s="17">
        <f t="shared" si="9"/>
        <v>81734.409564124129</v>
      </c>
      <c r="K24" s="17">
        <f>SUM($J24:J$136)</f>
        <v>3178657.8917480209</v>
      </c>
      <c r="L24" s="19">
        <f t="shared" si="10"/>
        <v>38.890082019302142</v>
      </c>
      <c r="N24" s="6">
        <v>10</v>
      </c>
      <c r="O24" s="6">
        <f t="shared" si="2"/>
        <v>10</v>
      </c>
      <c r="P24" s="20">
        <f t="shared" si="3"/>
        <v>99571.369718113201</v>
      </c>
      <c r="Q24" s="20">
        <f t="shared" si="4"/>
        <v>99633.78918023342</v>
      </c>
      <c r="R24" s="5">
        <f t="shared" si="5"/>
        <v>99633.78918023342</v>
      </c>
      <c r="S24" s="5">
        <f t="shared" si="6"/>
        <v>8138407113.4010916</v>
      </c>
      <c r="T24" s="20">
        <f>SUM(S24:$S$136)</f>
        <v>295732596883.12976</v>
      </c>
      <c r="U24" s="6">
        <f t="shared" si="11"/>
        <v>36.337896686952696</v>
      </c>
    </row>
    <row r="25" spans="1:21">
      <c r="A25" s="21">
        <v>11</v>
      </c>
      <c r="B25" s="14">
        <f>Absterbeordnung!B19</f>
        <v>99564.825990262587</v>
      </c>
      <c r="C25" s="15">
        <f t="shared" si="0"/>
        <v>0.80426303909328967</v>
      </c>
      <c r="D25" s="14">
        <f t="shared" si="7"/>
        <v>80076.309537723137</v>
      </c>
      <c r="E25" s="14">
        <f>SUM(D25:$D$136)</f>
        <v>2988783.5298591154</v>
      </c>
      <c r="F25" s="16">
        <f t="shared" si="8"/>
        <v>37.324191725533126</v>
      </c>
      <c r="G25" s="5"/>
      <c r="H25" s="17">
        <f>Absterbeordnung!C19</f>
        <v>99628.897386710203</v>
      </c>
      <c r="I25" s="18">
        <f t="shared" si="1"/>
        <v>0.80426303909328967</v>
      </c>
      <c r="J25" s="17">
        <f t="shared" si="9"/>
        <v>80127.839793749052</v>
      </c>
      <c r="K25" s="17">
        <f>SUM($J25:J$136)</f>
        <v>3096923.4821838965</v>
      </c>
      <c r="L25" s="19">
        <f t="shared" si="10"/>
        <v>38.649781276463344</v>
      </c>
      <c r="N25" s="6">
        <v>11</v>
      </c>
      <c r="O25" s="6">
        <f t="shared" si="2"/>
        <v>11</v>
      </c>
      <c r="P25" s="20">
        <f t="shared" si="3"/>
        <v>99564.825990262587</v>
      </c>
      <c r="Q25" s="20">
        <f t="shared" si="4"/>
        <v>99628.897386710203</v>
      </c>
      <c r="R25" s="5">
        <f t="shared" si="5"/>
        <v>99628.897386710203</v>
      </c>
      <c r="S25" s="5">
        <f t="shared" si="6"/>
        <v>7977914426.0402632</v>
      </c>
      <c r="T25" s="20">
        <f>SUM(S25:$S$136)</f>
        <v>287594189769.72864</v>
      </c>
      <c r="U25" s="6">
        <f t="shared" si="11"/>
        <v>36.048793508113924</v>
      </c>
    </row>
    <row r="26" spans="1:21">
      <c r="A26" s="21">
        <v>12</v>
      </c>
      <c r="B26" s="14">
        <f>Absterbeordnung!B20</f>
        <v>99558.327218286213</v>
      </c>
      <c r="C26" s="15">
        <f t="shared" si="0"/>
        <v>0.78849317558165644</v>
      </c>
      <c r="D26" s="14">
        <f t="shared" si="7"/>
        <v>78501.06158394416</v>
      </c>
      <c r="E26" s="14">
        <f>SUM(D26:$D$136)</f>
        <v>2908707.2203213926</v>
      </c>
      <c r="F26" s="16">
        <f t="shared" si="8"/>
        <v>37.053094080912544</v>
      </c>
      <c r="G26" s="5"/>
      <c r="H26" s="17">
        <f>Absterbeordnung!C20</f>
        <v>99621.834623483534</v>
      </c>
      <c r="I26" s="18">
        <f t="shared" si="1"/>
        <v>0.78849317558165644</v>
      </c>
      <c r="J26" s="17">
        <f t="shared" si="9"/>
        <v>78551.136739541136</v>
      </c>
      <c r="K26" s="17">
        <f>SUM($J26:J$136)</f>
        <v>3016795.6423901464</v>
      </c>
      <c r="L26" s="19">
        <f t="shared" si="10"/>
        <v>38.405499495102141</v>
      </c>
      <c r="N26" s="6">
        <v>12</v>
      </c>
      <c r="O26" s="6">
        <f t="shared" si="2"/>
        <v>12</v>
      </c>
      <c r="P26" s="20">
        <f t="shared" si="3"/>
        <v>99558.327218286213</v>
      </c>
      <c r="Q26" s="20">
        <f t="shared" si="4"/>
        <v>99621.834623483534</v>
      </c>
      <c r="R26" s="5">
        <f t="shared" si="5"/>
        <v>99621.834623483534</v>
      </c>
      <c r="S26" s="5">
        <f t="shared" si="6"/>
        <v>7820419774.8835821</v>
      </c>
      <c r="T26" s="20">
        <f>SUM(S26:$S$136)</f>
        <v>279616275343.68835</v>
      </c>
      <c r="U26" s="6">
        <f t="shared" si="11"/>
        <v>35.75463765279158</v>
      </c>
    </row>
    <row r="27" spans="1:21">
      <c r="A27" s="21">
        <v>13</v>
      </c>
      <c r="B27" s="14">
        <f>Absterbeordnung!B21</f>
        <v>99550.10630538837</v>
      </c>
      <c r="C27" s="15">
        <f t="shared" si="0"/>
        <v>0.77303252508005538</v>
      </c>
      <c r="D27" s="14">
        <f t="shared" si="7"/>
        <v>76955.470049242314</v>
      </c>
      <c r="E27" s="14">
        <f>SUM(D27:$D$136)</f>
        <v>2830206.158737448</v>
      </c>
      <c r="F27" s="16">
        <f t="shared" si="8"/>
        <v>36.777192796385414</v>
      </c>
      <c r="G27" s="5"/>
      <c r="H27" s="17">
        <f>Absterbeordnung!C21</f>
        <v>99615.688075076192</v>
      </c>
      <c r="I27" s="18">
        <f t="shared" si="1"/>
        <v>0.77303252508005538</v>
      </c>
      <c r="J27" s="17">
        <f t="shared" si="9"/>
        <v>77006.16689026331</v>
      </c>
      <c r="K27" s="17">
        <f>SUM($J27:J$136)</f>
        <v>2938244.5056506055</v>
      </c>
      <c r="L27" s="19">
        <f t="shared" si="10"/>
        <v>38.155963662465041</v>
      </c>
      <c r="N27" s="6">
        <v>13</v>
      </c>
      <c r="O27" s="6">
        <f t="shared" si="2"/>
        <v>13</v>
      </c>
      <c r="P27" s="20">
        <f t="shared" si="3"/>
        <v>99550.10630538837</v>
      </c>
      <c r="Q27" s="20">
        <f t="shared" si="4"/>
        <v>99615.688075076192</v>
      </c>
      <c r="R27" s="5">
        <f t="shared" si="5"/>
        <v>99615.688075076192</v>
      </c>
      <c r="S27" s="5">
        <f t="shared" si="6"/>
        <v>7665972100.0961905</v>
      </c>
      <c r="T27" s="20">
        <f>SUM(S27:$S$136)</f>
        <v>271795855568.8046</v>
      </c>
      <c r="U27" s="6">
        <f t="shared" si="11"/>
        <v>35.454845389457418</v>
      </c>
    </row>
    <row r="28" spans="1:21">
      <c r="A28" s="21">
        <v>14</v>
      </c>
      <c r="B28" s="14">
        <f>Absterbeordnung!B22</f>
        <v>99540.479138808922</v>
      </c>
      <c r="C28" s="15">
        <f t="shared" si="0"/>
        <v>0.75787502458828948</v>
      </c>
      <c r="D28" s="14">
        <f t="shared" si="7"/>
        <v>75439.243074854923</v>
      </c>
      <c r="E28" s="14">
        <f>SUM(D28:$D$136)</f>
        <v>2753250.6886882056</v>
      </c>
      <c r="F28" s="16">
        <f t="shared" si="8"/>
        <v>36.496266087350321</v>
      </c>
      <c r="G28" s="5"/>
      <c r="H28" s="17">
        <f>Absterbeordnung!C22</f>
        <v>99607.402866357428</v>
      </c>
      <c r="I28" s="18">
        <f t="shared" si="1"/>
        <v>0.75787502458828948</v>
      </c>
      <c r="J28" s="17">
        <f t="shared" si="9"/>
        <v>75489.962896516299</v>
      </c>
      <c r="K28" s="17">
        <f>SUM($J28:J$136)</f>
        <v>2861238.3387603424</v>
      </c>
      <c r="L28" s="19">
        <f t="shared" si="10"/>
        <v>37.902235330047866</v>
      </c>
      <c r="N28" s="6">
        <v>14</v>
      </c>
      <c r="O28" s="6">
        <f t="shared" si="2"/>
        <v>14</v>
      </c>
      <c r="P28" s="20">
        <f t="shared" si="3"/>
        <v>99540.479138808922</v>
      </c>
      <c r="Q28" s="20">
        <f t="shared" si="4"/>
        <v>99607.402866357428</v>
      </c>
      <c r="R28" s="5">
        <f t="shared" si="5"/>
        <v>99607.402866357428</v>
      </c>
      <c r="S28" s="5">
        <f t="shared" si="6"/>
        <v>7514307076.8901396</v>
      </c>
      <c r="T28" s="20">
        <f>SUM(S28:$S$136)</f>
        <v>264129883468.70847</v>
      </c>
      <c r="U28" s="6">
        <f t="shared" si="11"/>
        <v>35.150264790352551</v>
      </c>
    </row>
    <row r="29" spans="1:21">
      <c r="A29" s="21">
        <v>15</v>
      </c>
      <c r="B29" s="14">
        <f>Absterbeordnung!B23</f>
        <v>99528.684323504654</v>
      </c>
      <c r="C29" s="15">
        <f t="shared" si="0"/>
        <v>0.74301472998851925</v>
      </c>
      <c r="D29" s="14">
        <f t="shared" si="7"/>
        <v>73951.278508741379</v>
      </c>
      <c r="E29" s="14">
        <f>SUM(D29:$D$136)</f>
        <v>2677811.4456133507</v>
      </c>
      <c r="F29" s="16">
        <f t="shared" si="8"/>
        <v>36.21048208513151</v>
      </c>
      <c r="G29" s="5"/>
      <c r="H29" s="17">
        <f>Absterbeordnung!C23</f>
        <v>99596.809234891451</v>
      </c>
      <c r="I29" s="18">
        <f t="shared" si="1"/>
        <v>0.74301472998851925</v>
      </c>
      <c r="J29" s="17">
        <f t="shared" si="9"/>
        <v>74001.896321380933</v>
      </c>
      <c r="K29" s="17">
        <f>SUM($J29:J$136)</f>
        <v>2785748.3758638259</v>
      </c>
      <c r="L29" s="19">
        <f t="shared" si="10"/>
        <v>37.644283651403619</v>
      </c>
      <c r="N29" s="6">
        <v>15</v>
      </c>
      <c r="O29" s="6">
        <f t="shared" si="2"/>
        <v>15</v>
      </c>
      <c r="P29" s="20">
        <f t="shared" si="3"/>
        <v>99528.684323504654</v>
      </c>
      <c r="Q29" s="20">
        <f t="shared" si="4"/>
        <v>99596.809234891451</v>
      </c>
      <c r="R29" s="5">
        <f t="shared" si="5"/>
        <v>99596.809234891451</v>
      </c>
      <c r="S29" s="5">
        <f t="shared" si="6"/>
        <v>7365311378.3114433</v>
      </c>
      <c r="T29" s="20">
        <f>SUM(S29:$S$136)</f>
        <v>256615576391.81833</v>
      </c>
      <c r="U29" s="6">
        <f t="shared" si="11"/>
        <v>34.841103547566448</v>
      </c>
    </row>
    <row r="30" spans="1:21">
      <c r="A30" s="21">
        <v>16</v>
      </c>
      <c r="B30" s="14">
        <f>Absterbeordnung!B24</f>
        <v>99513.544918603453</v>
      </c>
      <c r="C30" s="15">
        <f t="shared" si="0"/>
        <v>0.72844581371423445</v>
      </c>
      <c r="D30" s="14">
        <f t="shared" si="7"/>
        <v>72490.225203820111</v>
      </c>
      <c r="E30" s="14">
        <f>SUM(D30:$D$136)</f>
        <v>2603860.1671046093</v>
      </c>
      <c r="F30" s="16">
        <f t="shared" si="8"/>
        <v>35.920155576608558</v>
      </c>
      <c r="G30" s="5"/>
      <c r="H30" s="17">
        <f>Absterbeordnung!C24</f>
        <v>99585.299656830568</v>
      </c>
      <c r="I30" s="18">
        <f t="shared" si="1"/>
        <v>0.72844581371423445</v>
      </c>
      <c r="J30" s="17">
        <f t="shared" si="9"/>
        <v>72542.494642495818</v>
      </c>
      <c r="K30" s="17">
        <f>SUM($J30:J$136)</f>
        <v>2711746.4795424449</v>
      </c>
      <c r="L30" s="19">
        <f t="shared" si="10"/>
        <v>37.381489193423576</v>
      </c>
      <c r="N30" s="6">
        <v>16</v>
      </c>
      <c r="O30" s="6">
        <f t="shared" si="2"/>
        <v>16</v>
      </c>
      <c r="P30" s="20">
        <f t="shared" si="3"/>
        <v>99513.544918603453</v>
      </c>
      <c r="Q30" s="20">
        <f t="shared" si="4"/>
        <v>99585.299656830568</v>
      </c>
      <c r="R30" s="5">
        <f t="shared" si="5"/>
        <v>99585.299656830568</v>
      </c>
      <c r="S30" s="5">
        <f t="shared" si="6"/>
        <v>7218960799.1135569</v>
      </c>
      <c r="T30" s="20">
        <f>SUM(S30:$S$136)</f>
        <v>249250265013.50687</v>
      </c>
      <c r="U30" s="6">
        <f t="shared" si="11"/>
        <v>34.527166991142721</v>
      </c>
    </row>
    <row r="31" spans="1:21">
      <c r="A31" s="21">
        <v>17</v>
      </c>
      <c r="B31" s="14">
        <f>Absterbeordnung!B25</f>
        <v>99491.665814144115</v>
      </c>
      <c r="C31" s="15">
        <f t="shared" si="0"/>
        <v>0.7141625624649357</v>
      </c>
      <c r="D31" s="14">
        <f t="shared" si="7"/>
        <v>71053.223001734208</v>
      </c>
      <c r="E31" s="14">
        <f>SUM(D31:$D$136)</f>
        <v>2531369.9419007893</v>
      </c>
      <c r="F31" s="16">
        <f t="shared" si="8"/>
        <v>35.626391526799644</v>
      </c>
      <c r="G31" s="5"/>
      <c r="H31" s="17">
        <f>Absterbeordnung!C25</f>
        <v>99572.935802100037</v>
      </c>
      <c r="I31" s="18">
        <f t="shared" si="1"/>
        <v>0.7141625624649357</v>
      </c>
      <c r="J31" s="17">
        <f t="shared" si="9"/>
        <v>71111.262984584304</v>
      </c>
      <c r="K31" s="17">
        <f>SUM($J31:J$136)</f>
        <v>2639203.9848999493</v>
      </c>
      <c r="L31" s="19">
        <f t="shared" si="10"/>
        <v>37.113726773100389</v>
      </c>
      <c r="N31" s="6">
        <v>17</v>
      </c>
      <c r="O31" s="6">
        <f t="shared" si="2"/>
        <v>17</v>
      </c>
      <c r="P31" s="20">
        <f t="shared" si="3"/>
        <v>99491.665814144115</v>
      </c>
      <c r="Q31" s="20">
        <f t="shared" si="4"/>
        <v>99572.935802100037</v>
      </c>
      <c r="R31" s="5">
        <f t="shared" si="5"/>
        <v>99572.935802100037</v>
      </c>
      <c r="S31" s="5">
        <f t="shared" si="6"/>
        <v>7074978012.4839773</v>
      </c>
      <c r="T31" s="20">
        <f>SUM(S31:$S$136)</f>
        <v>242031304214.39334</v>
      </c>
      <c r="U31" s="6">
        <f t="shared" si="11"/>
        <v>34.209477935807435</v>
      </c>
    </row>
    <row r="32" spans="1:21">
      <c r="A32" s="21">
        <v>18</v>
      </c>
      <c r="B32" s="14">
        <f>Absterbeordnung!B26</f>
        <v>99464.738840624676</v>
      </c>
      <c r="C32" s="15">
        <f t="shared" si="0"/>
        <v>0.7001593749656233</v>
      </c>
      <c r="D32" s="14">
        <f t="shared" si="7"/>
        <v>69641.169377770726</v>
      </c>
      <c r="E32" s="14">
        <f>SUM(D32:$D$136)</f>
        <v>2460316.7188990549</v>
      </c>
      <c r="F32" s="16">
        <f t="shared" si="8"/>
        <v>35.328480852367498</v>
      </c>
      <c r="G32" s="5"/>
      <c r="H32" s="17">
        <f>Absterbeordnung!C26</f>
        <v>99560.545687168677</v>
      </c>
      <c r="I32" s="18">
        <f t="shared" si="1"/>
        <v>0.7001593749656233</v>
      </c>
      <c r="J32" s="17">
        <f t="shared" si="9"/>
        <v>69708.249439564403</v>
      </c>
      <c r="K32" s="17">
        <f>SUM($J32:J$136)</f>
        <v>2568092.7219153647</v>
      </c>
      <c r="L32" s="19">
        <f t="shared" si="10"/>
        <v>36.840585476785606</v>
      </c>
      <c r="N32" s="6">
        <v>18</v>
      </c>
      <c r="O32" s="6">
        <f t="shared" si="2"/>
        <v>18</v>
      </c>
      <c r="P32" s="20">
        <f t="shared" si="3"/>
        <v>99464.738840624676</v>
      </c>
      <c r="Q32" s="20">
        <f t="shared" si="4"/>
        <v>99560.545687168677</v>
      </c>
      <c r="R32" s="5">
        <f t="shared" si="5"/>
        <v>99560.545687168677</v>
      </c>
      <c r="S32" s="5">
        <f t="shared" si="6"/>
        <v>6933512825.5433941</v>
      </c>
      <c r="T32" s="20">
        <f>SUM(S32:$S$136)</f>
        <v>234956326201.90936</v>
      </c>
      <c r="U32" s="6">
        <f t="shared" si="11"/>
        <v>33.887054385522873</v>
      </c>
    </row>
    <row r="33" spans="1:21">
      <c r="A33" s="21">
        <v>19</v>
      </c>
      <c r="B33" s="14">
        <f>Absterbeordnung!B27</f>
        <v>99426.729633918017</v>
      </c>
      <c r="C33" s="15">
        <f t="shared" si="0"/>
        <v>0.68643075977021895</v>
      </c>
      <c r="D33" s="14">
        <f t="shared" si="7"/>
        <v>68249.565564078483</v>
      </c>
      <c r="E33" s="14">
        <f>SUM(D33:$D$136)</f>
        <v>2390675.5495212846</v>
      </c>
      <c r="F33" s="16">
        <f t="shared" si="8"/>
        <v>35.028436148457466</v>
      </c>
      <c r="G33" s="5"/>
      <c r="H33" s="17">
        <f>Absterbeordnung!C27</f>
        <v>99545.616901996502</v>
      </c>
      <c r="I33" s="18">
        <f t="shared" si="1"/>
        <v>0.68643075977021895</v>
      </c>
      <c r="J33" s="17">
        <f t="shared" si="9"/>
        <v>68331.173441832609</v>
      </c>
      <c r="K33" s="17">
        <f>SUM($J33:J$136)</f>
        <v>2498384.4724758002</v>
      </c>
      <c r="L33" s="19">
        <f t="shared" si="10"/>
        <v>36.562879673105094</v>
      </c>
      <c r="N33" s="6">
        <v>19</v>
      </c>
      <c r="O33" s="6">
        <f t="shared" si="2"/>
        <v>19</v>
      </c>
      <c r="P33" s="20">
        <f t="shared" si="3"/>
        <v>99426.729633918017</v>
      </c>
      <c r="Q33" s="20">
        <f t="shared" si="4"/>
        <v>99545.616901996502</v>
      </c>
      <c r="R33" s="5">
        <f t="shared" si="5"/>
        <v>99545.616901996502</v>
      </c>
      <c r="S33" s="5">
        <f t="shared" si="6"/>
        <v>6793945107.3694506</v>
      </c>
      <c r="T33" s="20">
        <f>SUM(S33:$S$136)</f>
        <v>228022813376.366</v>
      </c>
      <c r="U33" s="6">
        <f t="shared" si="11"/>
        <v>33.562651710127554</v>
      </c>
    </row>
    <row r="34" spans="1:21">
      <c r="A34" s="21">
        <v>20</v>
      </c>
      <c r="B34" s="14">
        <f>Absterbeordnung!B28</f>
        <v>99384.243252286004</v>
      </c>
      <c r="C34" s="15">
        <f t="shared" si="0"/>
        <v>0.67297133310805779</v>
      </c>
      <c r="D34" s="14">
        <f t="shared" si="7"/>
        <v>66882.746671426416</v>
      </c>
      <c r="E34" s="14">
        <f>SUM(D34:$D$136)</f>
        <v>2322425.9839572064</v>
      </c>
      <c r="F34" s="16">
        <f t="shared" si="8"/>
        <v>34.723842837474123</v>
      </c>
      <c r="G34" s="5"/>
      <c r="H34" s="17">
        <f>Absterbeordnung!C28</f>
        <v>99528.280130431973</v>
      </c>
      <c r="I34" s="18">
        <f t="shared" si="1"/>
        <v>0.67297133310805779</v>
      </c>
      <c r="J34" s="17">
        <f t="shared" si="9"/>
        <v>66979.679361329021</v>
      </c>
      <c r="K34" s="17">
        <f>SUM($J34:J$136)</f>
        <v>2430053.2990339678</v>
      </c>
      <c r="L34" s="19">
        <f t="shared" si="10"/>
        <v>36.280455836833532</v>
      </c>
      <c r="N34" s="6">
        <v>20</v>
      </c>
      <c r="O34" s="6">
        <f t="shared" si="2"/>
        <v>20</v>
      </c>
      <c r="P34" s="20">
        <f t="shared" si="3"/>
        <v>99384.243252286004</v>
      </c>
      <c r="Q34" s="20">
        <f t="shared" si="4"/>
        <v>99528.280130431973</v>
      </c>
      <c r="R34" s="5">
        <f t="shared" si="5"/>
        <v>99528.280130431973</v>
      </c>
      <c r="S34" s="5">
        <f t="shared" si="6"/>
        <v>6656724746.6064444</v>
      </c>
      <c r="T34" s="20">
        <f>SUM(S34:$S$136)</f>
        <v>221228868268.99655</v>
      </c>
      <c r="U34" s="6">
        <f t="shared" si="11"/>
        <v>33.233891544303013</v>
      </c>
    </row>
    <row r="35" spans="1:21">
      <c r="A35" s="21">
        <v>21</v>
      </c>
      <c r="B35" s="14">
        <f>Absterbeordnung!B29</f>
        <v>99343.732083564173</v>
      </c>
      <c r="C35" s="15">
        <f t="shared" si="0"/>
        <v>0.65977581677260566</v>
      </c>
      <c r="D35" s="14">
        <f t="shared" si="7"/>
        <v>65544.591976672469</v>
      </c>
      <c r="E35" s="14">
        <f>SUM(D35:$D$136)</f>
        <v>2255543.2372857807</v>
      </c>
      <c r="F35" s="16">
        <f t="shared" si="8"/>
        <v>34.412346911680153</v>
      </c>
      <c r="G35" s="5"/>
      <c r="H35" s="17">
        <f>Absterbeordnung!C29</f>
        <v>99511.301426730017</v>
      </c>
      <c r="I35" s="18">
        <f t="shared" si="1"/>
        <v>0.65977581677260566</v>
      </c>
      <c r="J35" s="17">
        <f t="shared" si="9"/>
        <v>65655.150176925759</v>
      </c>
      <c r="K35" s="17">
        <f>SUM($J35:J$136)</f>
        <v>2363073.6196726388</v>
      </c>
      <c r="L35" s="19">
        <f t="shared" si="10"/>
        <v>35.992204926874599</v>
      </c>
      <c r="N35" s="6">
        <v>21</v>
      </c>
      <c r="O35" s="6">
        <f t="shared" si="2"/>
        <v>21</v>
      </c>
      <c r="P35" s="20">
        <f t="shared" si="3"/>
        <v>99343.732083564173</v>
      </c>
      <c r="Q35" s="20">
        <f t="shared" si="4"/>
        <v>99511.301426730017</v>
      </c>
      <c r="R35" s="5">
        <f t="shared" si="5"/>
        <v>99511.301426730017</v>
      </c>
      <c r="S35" s="5">
        <f t="shared" si="6"/>
        <v>6522427649.0826826</v>
      </c>
      <c r="T35" s="20">
        <f>SUM(S35:$S$136)</f>
        <v>214572143522.39011</v>
      </c>
      <c r="U35" s="6">
        <f t="shared" si="11"/>
        <v>32.897588914239265</v>
      </c>
    </row>
    <row r="36" spans="1:21">
      <c r="A36" s="21">
        <v>22</v>
      </c>
      <c r="B36" s="14">
        <f>Absterbeordnung!B30</f>
        <v>99303.766238512922</v>
      </c>
      <c r="C36" s="15">
        <f t="shared" si="0"/>
        <v>0.64683903605157411</v>
      </c>
      <c r="D36" s="14">
        <f t="shared" si="7"/>
        <v>64233.552430010546</v>
      </c>
      <c r="E36" s="14">
        <f>SUM(D36:$D$136)</f>
        <v>2189998.6453091083</v>
      </c>
      <c r="F36" s="16">
        <f t="shared" si="8"/>
        <v>34.094309943317405</v>
      </c>
      <c r="G36" s="5"/>
      <c r="H36" s="17">
        <f>Absterbeordnung!C30</f>
        <v>99493.712463755684</v>
      </c>
      <c r="I36" s="18">
        <f t="shared" si="1"/>
        <v>0.64683903605157411</v>
      </c>
      <c r="J36" s="17">
        <f t="shared" si="9"/>
        <v>64356.417063248213</v>
      </c>
      <c r="K36" s="17">
        <f>SUM($J36:J$136)</f>
        <v>2297418.4694957128</v>
      </c>
      <c r="L36" s="19">
        <f t="shared" si="10"/>
        <v>35.698358832466624</v>
      </c>
      <c r="N36" s="6">
        <v>22</v>
      </c>
      <c r="O36" s="6">
        <f t="shared" si="2"/>
        <v>22</v>
      </c>
      <c r="P36" s="20">
        <f t="shared" si="3"/>
        <v>99303.766238512922</v>
      </c>
      <c r="Q36" s="20">
        <f t="shared" si="4"/>
        <v>99493.712463755684</v>
      </c>
      <c r="R36" s="5">
        <f t="shared" si="5"/>
        <v>99493.712463755684</v>
      </c>
      <c r="S36" s="5">
        <f t="shared" si="6"/>
        <v>6390834595.9970446</v>
      </c>
      <c r="T36" s="20">
        <f>SUM(S36:$S$136)</f>
        <v>208049715873.3074</v>
      </c>
      <c r="U36" s="6">
        <f t="shared" si="11"/>
        <v>32.554389062677537</v>
      </c>
    </row>
    <row r="37" spans="1:21">
      <c r="A37" s="21">
        <v>23</v>
      </c>
      <c r="B37" s="14">
        <f>Absterbeordnung!B31</f>
        <v>99263.599998312784</v>
      </c>
      <c r="C37" s="15">
        <f t="shared" si="0"/>
        <v>0.63415591769762181</v>
      </c>
      <c r="D37" s="14">
        <f t="shared" si="7"/>
        <v>62948.599350899691</v>
      </c>
      <c r="E37" s="14">
        <f>SUM(D37:$D$136)</f>
        <v>2125765.0928790979</v>
      </c>
      <c r="F37" s="16">
        <f t="shared" si="8"/>
        <v>33.76985532321801</v>
      </c>
      <c r="G37" s="5"/>
      <c r="H37" s="17">
        <f>Absterbeordnung!C31</f>
        <v>99476.590860410623</v>
      </c>
      <c r="I37" s="18">
        <f t="shared" si="1"/>
        <v>0.63415591769762181</v>
      </c>
      <c r="J37" s="17">
        <f t="shared" si="9"/>
        <v>63083.668766514558</v>
      </c>
      <c r="K37" s="17">
        <f>SUM($J37:J$136)</f>
        <v>2233062.0524324649</v>
      </c>
      <c r="L37" s="19">
        <f t="shared" si="10"/>
        <v>35.398417626873922</v>
      </c>
      <c r="N37" s="6">
        <v>23</v>
      </c>
      <c r="O37" s="6">
        <f t="shared" si="2"/>
        <v>23</v>
      </c>
      <c r="P37" s="20">
        <f t="shared" si="3"/>
        <v>99263.599998312784</v>
      </c>
      <c r="Q37" s="20">
        <f t="shared" si="4"/>
        <v>99476.590860410623</v>
      </c>
      <c r="R37" s="5">
        <f t="shared" si="5"/>
        <v>99476.590860410623</v>
      </c>
      <c r="S37" s="5">
        <f t="shared" si="6"/>
        <v>6261912062.8653584</v>
      </c>
      <c r="T37" s="20">
        <f>SUM(S37:$S$136)</f>
        <v>201658881277.31039</v>
      </c>
      <c r="U37" s="6">
        <f t="shared" si="11"/>
        <v>32.204042352047061</v>
      </c>
    </row>
    <row r="38" spans="1:21">
      <c r="A38" s="21">
        <v>24</v>
      </c>
      <c r="B38" s="14">
        <f>Absterbeordnung!B32</f>
        <v>99222.608803402734</v>
      </c>
      <c r="C38" s="15">
        <f t="shared" si="0"/>
        <v>0.62172148793884485</v>
      </c>
      <c r="D38" s="14">
        <f t="shared" si="7"/>
        <v>61688.827982425471</v>
      </c>
      <c r="E38" s="14">
        <f>SUM(D38:$D$136)</f>
        <v>2062816.4935281966</v>
      </c>
      <c r="F38" s="16">
        <f t="shared" si="8"/>
        <v>33.439061188127489</v>
      </c>
      <c r="G38" s="5"/>
      <c r="H38" s="17">
        <f>Absterbeordnung!C32</f>
        <v>99460.165068942821</v>
      </c>
      <c r="I38" s="18">
        <f t="shared" si="1"/>
        <v>0.62172148793884485</v>
      </c>
      <c r="J38" s="17">
        <f t="shared" si="9"/>
        <v>61836.521817306253</v>
      </c>
      <c r="K38" s="17">
        <f>SUM($J38:J$136)</f>
        <v>2169978.3836659505</v>
      </c>
      <c r="L38" s="19">
        <f t="shared" si="10"/>
        <v>35.092180476726561</v>
      </c>
      <c r="N38" s="6">
        <v>24</v>
      </c>
      <c r="O38" s="6">
        <f t="shared" si="2"/>
        <v>24</v>
      </c>
      <c r="P38" s="20">
        <f t="shared" si="3"/>
        <v>99222.608803402734</v>
      </c>
      <c r="Q38" s="20">
        <f t="shared" si="4"/>
        <v>99460.165068942821</v>
      </c>
      <c r="R38" s="5">
        <f t="shared" si="5"/>
        <v>99460.165068942821</v>
      </c>
      <c r="S38" s="5">
        <f t="shared" si="6"/>
        <v>6135581014.0416565</v>
      </c>
      <c r="T38" s="20">
        <f>SUM(S38:$S$136)</f>
        <v>195396969214.44501</v>
      </c>
      <c r="U38" s="6">
        <f t="shared" si="11"/>
        <v>31.846530714412697</v>
      </c>
    </row>
    <row r="39" spans="1:21">
      <c r="A39" s="21">
        <v>25</v>
      </c>
      <c r="B39" s="14">
        <f>Absterbeordnung!B33</f>
        <v>99178.515344435014</v>
      </c>
      <c r="C39" s="15">
        <f t="shared" si="0"/>
        <v>0.60953087052827937</v>
      </c>
      <c r="D39" s="14">
        <f t="shared" si="7"/>
        <v>60452.366795595786</v>
      </c>
      <c r="E39" s="14">
        <f>SUM(D39:$D$136)</f>
        <v>2001127.6655457714</v>
      </c>
      <c r="F39" s="16">
        <f t="shared" si="8"/>
        <v>33.102552829934233</v>
      </c>
      <c r="G39" s="5"/>
      <c r="H39" s="17">
        <f>Absterbeordnung!C33</f>
        <v>99444.586108006959</v>
      </c>
      <c r="I39" s="18">
        <f t="shared" si="1"/>
        <v>0.60953087052827937</v>
      </c>
      <c r="J39" s="17">
        <f t="shared" si="9"/>
        <v>60614.545139737922</v>
      </c>
      <c r="K39" s="17">
        <f>SUM($J39:J$136)</f>
        <v>2108141.8618486435</v>
      </c>
      <c r="L39" s="19">
        <f t="shared" si="10"/>
        <v>34.779471775109954</v>
      </c>
      <c r="N39" s="6">
        <v>25</v>
      </c>
      <c r="O39" s="6">
        <f t="shared" si="2"/>
        <v>25</v>
      </c>
      <c r="P39" s="20">
        <f t="shared" si="3"/>
        <v>99178.515344435014</v>
      </c>
      <c r="Q39" s="20">
        <f t="shared" si="4"/>
        <v>99444.586108006959</v>
      </c>
      <c r="R39" s="5">
        <f t="shared" si="5"/>
        <v>99444.586108006959</v>
      </c>
      <c r="S39" s="5">
        <f t="shared" si="6"/>
        <v>6011660595.2374458</v>
      </c>
      <c r="T39" s="20">
        <f>SUM(S39:$S$136)</f>
        <v>189261388200.40335</v>
      </c>
      <c r="U39" s="6">
        <f t="shared" si="11"/>
        <v>31.482380816764653</v>
      </c>
    </row>
    <row r="40" spans="1:21">
      <c r="A40" s="21">
        <v>26</v>
      </c>
      <c r="B40" s="14">
        <f>Absterbeordnung!B34</f>
        <v>99135.922737672634</v>
      </c>
      <c r="C40" s="15">
        <f t="shared" si="0"/>
        <v>0.59757928483164635</v>
      </c>
      <c r="D40" s="14">
        <f t="shared" si="7"/>
        <v>59241.573810703761</v>
      </c>
      <c r="E40" s="14">
        <f>SUM(D40:$D$136)</f>
        <v>1940675.2987501752</v>
      </c>
      <c r="F40" s="16">
        <f t="shared" si="8"/>
        <v>32.758672228244116</v>
      </c>
      <c r="G40" s="5"/>
      <c r="H40" s="17">
        <f>Absterbeordnung!C34</f>
        <v>99426.724956392718</v>
      </c>
      <c r="I40" s="18">
        <f t="shared" si="1"/>
        <v>0.59757928483164635</v>
      </c>
      <c r="J40" s="17">
        <f t="shared" si="9"/>
        <v>59415.351192593967</v>
      </c>
      <c r="K40" s="17">
        <f>SUM($J40:J$136)</f>
        <v>2047527.3167089059</v>
      </c>
      <c r="L40" s="19">
        <f t="shared" si="10"/>
        <v>34.461250764501528</v>
      </c>
      <c r="N40" s="6">
        <v>26</v>
      </c>
      <c r="O40" s="6">
        <f t="shared" si="2"/>
        <v>26</v>
      </c>
      <c r="P40" s="20">
        <f t="shared" si="3"/>
        <v>99135.922737672634</v>
      </c>
      <c r="Q40" s="20">
        <f t="shared" si="4"/>
        <v>99426.724956392718</v>
      </c>
      <c r="R40" s="5">
        <f t="shared" si="5"/>
        <v>99426.724956392718</v>
      </c>
      <c r="S40" s="5">
        <f t="shared" si="6"/>
        <v>5890195665.2606812</v>
      </c>
      <c r="T40" s="20">
        <f>SUM(S40:$S$136)</f>
        <v>183249727605.16589</v>
      </c>
      <c r="U40" s="6">
        <f t="shared" si="11"/>
        <v>31.110974578644299</v>
      </c>
    </row>
    <row r="41" spans="1:21">
      <c r="A41" s="21">
        <v>27</v>
      </c>
      <c r="B41" s="14">
        <f>Absterbeordnung!B35</f>
        <v>99091.3120857912</v>
      </c>
      <c r="C41" s="15">
        <f t="shared" si="0"/>
        <v>0.58586204395259456</v>
      </c>
      <c r="D41" s="14">
        <f t="shared" si="7"/>
        <v>58053.838636526067</v>
      </c>
      <c r="E41" s="14">
        <f>SUM(D41:$D$136)</f>
        <v>1881433.7249394716</v>
      </c>
      <c r="F41" s="16">
        <f t="shared" si="8"/>
        <v>32.408429298174248</v>
      </c>
      <c r="G41" s="5"/>
      <c r="H41" s="17">
        <f>Absterbeordnung!C35</f>
        <v>99409.13684724459</v>
      </c>
      <c r="I41" s="18">
        <f t="shared" si="1"/>
        <v>0.58586204395259456</v>
      </c>
      <c r="J41" s="17">
        <f t="shared" si="9"/>
        <v>58240.040100889899</v>
      </c>
      <c r="K41" s="17">
        <f>SUM($J41:J$136)</f>
        <v>1988111.965516312</v>
      </c>
      <c r="L41" s="19">
        <f t="shared" si="10"/>
        <v>34.136514364898829</v>
      </c>
      <c r="N41" s="6">
        <v>27</v>
      </c>
      <c r="O41" s="6">
        <f t="shared" si="2"/>
        <v>27</v>
      </c>
      <c r="P41" s="20">
        <f t="shared" si="3"/>
        <v>99091.3120857912</v>
      </c>
      <c r="Q41" s="20">
        <f t="shared" si="4"/>
        <v>99409.13684724459</v>
      </c>
      <c r="R41" s="5">
        <f t="shared" si="5"/>
        <v>99409.13684724459</v>
      </c>
      <c r="S41" s="5">
        <f t="shared" si="6"/>
        <v>5771081989.5262756</v>
      </c>
      <c r="T41" s="20">
        <f>SUM(S41:$S$136)</f>
        <v>177359531939.90524</v>
      </c>
      <c r="U41" s="6">
        <f t="shared" si="11"/>
        <v>30.732457494415872</v>
      </c>
    </row>
    <row r="42" spans="1:21">
      <c r="A42" s="21">
        <v>28</v>
      </c>
      <c r="B42" s="14">
        <f>Absterbeordnung!B36</f>
        <v>99046.534910263901</v>
      </c>
      <c r="C42" s="15">
        <f t="shared" si="0"/>
        <v>0.57437455289470041</v>
      </c>
      <c r="D42" s="14">
        <f t="shared" si="7"/>
        <v>56889.809204852165</v>
      </c>
      <c r="E42" s="14">
        <f>SUM(D42:$D$136)</f>
        <v>1823379.8863029452</v>
      </c>
      <c r="F42" s="16">
        <f t="shared" si="8"/>
        <v>32.051081059829393</v>
      </c>
      <c r="G42" s="5"/>
      <c r="H42" s="17">
        <f>Absterbeordnung!C36</f>
        <v>99388.836108570758</v>
      </c>
      <c r="I42" s="18">
        <f t="shared" si="1"/>
        <v>0.57437455289470041</v>
      </c>
      <c r="J42" s="17">
        <f t="shared" si="9"/>
        <v>57086.418302584985</v>
      </c>
      <c r="K42" s="17">
        <f>SUM($J42:J$136)</f>
        <v>1929871.9254154221</v>
      </c>
      <c r="L42" s="19">
        <f t="shared" si="10"/>
        <v>33.806148341382873</v>
      </c>
      <c r="N42" s="6">
        <v>28</v>
      </c>
      <c r="O42" s="6">
        <f t="shared" si="2"/>
        <v>28</v>
      </c>
      <c r="P42" s="20">
        <f t="shared" si="3"/>
        <v>99046.534910263901</v>
      </c>
      <c r="Q42" s="20">
        <f t="shared" si="4"/>
        <v>99388.836108570758</v>
      </c>
      <c r="R42" s="5">
        <f t="shared" si="5"/>
        <v>99388.836108570758</v>
      </c>
      <c r="S42" s="5">
        <f t="shared" si="6"/>
        <v>5654211923.3089113</v>
      </c>
      <c r="T42" s="20">
        <f>SUM(S42:$S$136)</f>
        <v>171588449950.379</v>
      </c>
      <c r="U42" s="6">
        <f t="shared" si="11"/>
        <v>30.347014274973162</v>
      </c>
    </row>
    <row r="43" spans="1:21">
      <c r="A43" s="21">
        <v>29</v>
      </c>
      <c r="B43" s="14">
        <f>Absterbeordnung!B37</f>
        <v>98999.57046268112</v>
      </c>
      <c r="C43" s="15">
        <f t="shared" si="0"/>
        <v>0.56311230675951029</v>
      </c>
      <c r="D43" s="14">
        <f t="shared" si="7"/>
        <v>55747.876491441042</v>
      </c>
      <c r="E43" s="14">
        <f>SUM(D43:$D$136)</f>
        <v>1766490.077098093</v>
      </c>
      <c r="F43" s="16">
        <f t="shared" si="8"/>
        <v>31.687127623045907</v>
      </c>
      <c r="G43" s="5"/>
      <c r="H43" s="17">
        <f>Absterbeordnung!C37</f>
        <v>99365.367543988788</v>
      </c>
      <c r="I43" s="18">
        <f t="shared" si="1"/>
        <v>0.56311230675951029</v>
      </c>
      <c r="J43" s="17">
        <f t="shared" si="9"/>
        <v>55953.8613297021</v>
      </c>
      <c r="K43" s="17">
        <f>SUM($J43:J$136)</f>
        <v>1872785.5071128372</v>
      </c>
      <c r="L43" s="19">
        <f t="shared" si="10"/>
        <v>33.470174579688972</v>
      </c>
      <c r="N43" s="6">
        <v>29</v>
      </c>
      <c r="O43" s="6">
        <f t="shared" si="2"/>
        <v>29</v>
      </c>
      <c r="P43" s="20">
        <f t="shared" si="3"/>
        <v>98999.57046268112</v>
      </c>
      <c r="Q43" s="20">
        <f t="shared" si="4"/>
        <v>99365.367543988788</v>
      </c>
      <c r="R43" s="5">
        <f t="shared" si="5"/>
        <v>99365.367543988788</v>
      </c>
      <c r="S43" s="5">
        <f t="shared" si="6"/>
        <v>5539408237.3689308</v>
      </c>
      <c r="T43" s="20">
        <f>SUM(S43:$S$136)</f>
        <v>165934238027.07007</v>
      </c>
      <c r="U43" s="6">
        <f t="shared" si="11"/>
        <v>29.955228233166714</v>
      </c>
    </row>
    <row r="44" spans="1:21">
      <c r="A44" s="21">
        <v>30</v>
      </c>
      <c r="B44" s="14">
        <f>Absterbeordnung!B38</f>
        <v>98951.100282212748</v>
      </c>
      <c r="C44" s="15">
        <f t="shared" si="0"/>
        <v>0.55207088897991197</v>
      </c>
      <c r="D44" s="14">
        <f t="shared" si="7"/>
        <v>54628.021898341613</v>
      </c>
      <c r="E44" s="14">
        <f>SUM(D44:$D$136)</f>
        <v>1710742.2006066521</v>
      </c>
      <c r="F44" s="16">
        <f t="shared" si="8"/>
        <v>31.316202585372881</v>
      </c>
      <c r="G44" s="5"/>
      <c r="H44" s="17">
        <f>Absterbeordnung!C38</f>
        <v>99341.784232391452</v>
      </c>
      <c r="I44" s="18">
        <f t="shared" si="1"/>
        <v>0.55207088897991197</v>
      </c>
      <c r="J44" s="17">
        <f t="shared" si="9"/>
        <v>54843.707134026954</v>
      </c>
      <c r="K44" s="17">
        <f>SUM($J44:J$136)</f>
        <v>1816831.645783135</v>
      </c>
      <c r="L44" s="19">
        <f t="shared" si="10"/>
        <v>33.127440516432728</v>
      </c>
      <c r="N44" s="6">
        <v>30</v>
      </c>
      <c r="O44" s="6">
        <f t="shared" si="2"/>
        <v>30</v>
      </c>
      <c r="P44" s="20">
        <f t="shared" si="3"/>
        <v>98951.100282212748</v>
      </c>
      <c r="Q44" s="20">
        <f t="shared" si="4"/>
        <v>99341.784232391452</v>
      </c>
      <c r="R44" s="5">
        <f t="shared" si="5"/>
        <v>99341.784232391452</v>
      </c>
      <c r="S44" s="5">
        <f t="shared" si="6"/>
        <v>5426845164.4674082</v>
      </c>
      <c r="T44" s="20">
        <f>SUM(S44:$S$136)</f>
        <v>160394829789.70114</v>
      </c>
      <c r="U44" s="6">
        <f t="shared" si="11"/>
        <v>29.5558146452926</v>
      </c>
    </row>
    <row r="45" spans="1:21">
      <c r="A45" s="21">
        <v>31</v>
      </c>
      <c r="B45" s="14">
        <f>Absterbeordnung!B39</f>
        <v>98897.838154683559</v>
      </c>
      <c r="C45" s="15">
        <f t="shared" si="0"/>
        <v>0.54124596958814919</v>
      </c>
      <c r="D45" s="14">
        <f t="shared" si="7"/>
        <v>53528.056302203557</v>
      </c>
      <c r="E45" s="14">
        <f>SUM(D45:$D$136)</f>
        <v>1656114.1787083107</v>
      </c>
      <c r="F45" s="16">
        <f t="shared" si="8"/>
        <v>30.939180181667357</v>
      </c>
      <c r="G45" s="5"/>
      <c r="H45" s="17">
        <f>Absterbeordnung!C39</f>
        <v>99315.401313570808</v>
      </c>
      <c r="I45" s="18">
        <f t="shared" si="1"/>
        <v>0.54124596958814919</v>
      </c>
      <c r="J45" s="17">
        <f t="shared" si="9"/>
        <v>53754.060678999776</v>
      </c>
      <c r="K45" s="17">
        <f>SUM($J45:J$136)</f>
        <v>1761987.9386491079</v>
      </c>
      <c r="L45" s="19">
        <f t="shared" si="10"/>
        <v>32.778694602647349</v>
      </c>
      <c r="N45" s="6">
        <v>31</v>
      </c>
      <c r="O45" s="6">
        <f t="shared" si="2"/>
        <v>31</v>
      </c>
      <c r="P45" s="20">
        <f t="shared" si="3"/>
        <v>98897.838154683559</v>
      </c>
      <c r="Q45" s="20">
        <f t="shared" si="4"/>
        <v>99315.401313570808</v>
      </c>
      <c r="R45" s="5">
        <f t="shared" si="5"/>
        <v>99315.401313570808</v>
      </c>
      <c r="S45" s="5">
        <f t="shared" si="6"/>
        <v>5316160393.1887589</v>
      </c>
      <c r="T45" s="20">
        <f>SUM(S45:$S$136)</f>
        <v>154967984625.23376</v>
      </c>
      <c r="U45" s="6">
        <f t="shared" si="11"/>
        <v>29.150359124563639</v>
      </c>
    </row>
    <row r="46" spans="1:21">
      <c r="A46" s="21">
        <v>32</v>
      </c>
      <c r="B46" s="14">
        <f>Absterbeordnung!B40</f>
        <v>98840.172207833602</v>
      </c>
      <c r="C46" s="15">
        <f t="shared" si="0"/>
        <v>0.53063330351779314</v>
      </c>
      <c r="D46" s="14">
        <f t="shared" si="7"/>
        <v>52447.887098910309</v>
      </c>
      <c r="E46" s="14">
        <f>SUM(D46:$D$136)</f>
        <v>1602586.1224061069</v>
      </c>
      <c r="F46" s="16">
        <f t="shared" si="8"/>
        <v>30.555780433706037</v>
      </c>
      <c r="G46" s="5"/>
      <c r="H46" s="17">
        <f>Absterbeordnung!C40</f>
        <v>99284.638913565868</v>
      </c>
      <c r="I46" s="18">
        <f t="shared" si="1"/>
        <v>0.53063330351779314</v>
      </c>
      <c r="J46" s="17">
        <f t="shared" si="9"/>
        <v>52683.735935276694</v>
      </c>
      <c r="K46" s="17">
        <f>SUM($J46:J$136)</f>
        <v>1708233.8779701083</v>
      </c>
      <c r="L46" s="19">
        <f t="shared" si="10"/>
        <v>32.424311747153183</v>
      </c>
      <c r="N46" s="6">
        <v>32</v>
      </c>
      <c r="O46" s="6">
        <f t="shared" si="2"/>
        <v>32</v>
      </c>
      <c r="P46" s="20">
        <f t="shared" si="3"/>
        <v>98840.172207833602</v>
      </c>
      <c r="Q46" s="20">
        <f t="shared" si="4"/>
        <v>99284.638913565868</v>
      </c>
      <c r="R46" s="5">
        <f t="shared" si="5"/>
        <v>99284.638913565868</v>
      </c>
      <c r="S46" s="5">
        <f t="shared" si="6"/>
        <v>5207269532.3947792</v>
      </c>
      <c r="T46" s="20">
        <f>SUM(S46:$S$136)</f>
        <v>149651824232.04495</v>
      </c>
      <c r="U46" s="6">
        <f t="shared" si="11"/>
        <v>28.739020191109898</v>
      </c>
    </row>
    <row r="47" spans="1:21">
      <c r="A47" s="21">
        <v>33</v>
      </c>
      <c r="B47" s="14">
        <f>Absterbeordnung!B41</f>
        <v>98780.740584169573</v>
      </c>
      <c r="C47" s="15">
        <f t="shared" ref="C47:C78" si="12">1/(((1+($B$5/100))^A47))</f>
        <v>0.52022872893901284</v>
      </c>
      <c r="D47" s="14">
        <f t="shared" si="7"/>
        <v>51388.579117756897</v>
      </c>
      <c r="E47" s="14">
        <f>SUM(D47:$D$136)</f>
        <v>1550138.2353071966</v>
      </c>
      <c r="F47" s="16">
        <f t="shared" si="8"/>
        <v>30.165033980703296</v>
      </c>
      <c r="G47" s="5"/>
      <c r="H47" s="17">
        <f>Absterbeordnung!C41</f>
        <v>99251.881779370524</v>
      </c>
      <c r="I47" s="18">
        <f t="shared" ref="I47:I78" si="13">1/(((1+($B$5/100))^A47))</f>
        <v>0.52022872893901284</v>
      </c>
      <c r="J47" s="17">
        <f t="shared" si="9"/>
        <v>51633.680302887093</v>
      </c>
      <c r="K47" s="17">
        <f>SUM($J47:J$136)</f>
        <v>1655550.1420348315</v>
      </c>
      <c r="L47" s="19">
        <f t="shared" si="10"/>
        <v>32.063376701471761</v>
      </c>
      <c r="N47" s="6">
        <v>33</v>
      </c>
      <c r="O47" s="6">
        <f t="shared" si="2"/>
        <v>33</v>
      </c>
      <c r="P47" s="20">
        <f t="shared" si="3"/>
        <v>98780.740584169573</v>
      </c>
      <c r="Q47" s="20">
        <f t="shared" si="4"/>
        <v>99251.881779370524</v>
      </c>
      <c r="R47" s="5">
        <f t="shared" si="5"/>
        <v>99251.881779370524</v>
      </c>
      <c r="S47" s="5">
        <f t="shared" ref="S47:S78" si="14">P47*R47*I47</f>
        <v>5100413179.4054365</v>
      </c>
      <c r="T47" s="20">
        <f>SUM(S47:$S$136)</f>
        <v>144444554699.65018</v>
      </c>
      <c r="U47" s="6">
        <f t="shared" si="11"/>
        <v>28.320167331323599</v>
      </c>
    </row>
    <row r="48" spans="1:21">
      <c r="A48" s="21">
        <v>34</v>
      </c>
      <c r="B48" s="14">
        <f>Absterbeordnung!B42</f>
        <v>98716.336186051456</v>
      </c>
      <c r="C48" s="15">
        <f t="shared" si="12"/>
        <v>0.51002816562648323</v>
      </c>
      <c r="D48" s="14">
        <f t="shared" si="7"/>
        <v>50348.11186233905</v>
      </c>
      <c r="E48" s="14">
        <f>SUM(D48:$D$136)</f>
        <v>1498749.6561894394</v>
      </c>
      <c r="F48" s="16">
        <f t="shared" si="8"/>
        <v>29.767743034481516</v>
      </c>
      <c r="G48" s="5"/>
      <c r="H48" s="17">
        <f>Absterbeordnung!C42</f>
        <v>99216.935657242415</v>
      </c>
      <c r="I48" s="18">
        <f t="shared" si="13"/>
        <v>0.51002816562648323</v>
      </c>
      <c r="J48" s="17">
        <f t="shared" si="9"/>
        <v>50603.431692344166</v>
      </c>
      <c r="K48" s="17">
        <f>SUM($J48:J$136)</f>
        <v>1603916.4617319442</v>
      </c>
      <c r="L48" s="19">
        <f t="shared" si="10"/>
        <v>31.695804179513818</v>
      </c>
      <c r="N48" s="6">
        <v>34</v>
      </c>
      <c r="O48" s="6">
        <f t="shared" si="2"/>
        <v>34</v>
      </c>
      <c r="P48" s="20">
        <f t="shared" si="3"/>
        <v>98716.336186051456</v>
      </c>
      <c r="Q48" s="20">
        <f t="shared" si="4"/>
        <v>99216.935657242415</v>
      </c>
      <c r="R48" s="5">
        <f t="shared" si="5"/>
        <v>99216.935657242415</v>
      </c>
      <c r="S48" s="5">
        <f t="shared" si="14"/>
        <v>4995385375.1093369</v>
      </c>
      <c r="T48" s="20">
        <f>SUM(S48:$S$136)</f>
        <v>139344141520.24478</v>
      </c>
      <c r="U48" s="6">
        <f t="shared" si="11"/>
        <v>27.894572902134676</v>
      </c>
    </row>
    <row r="49" spans="1:21">
      <c r="A49" s="21">
        <v>35</v>
      </c>
      <c r="B49" s="14">
        <f>Absterbeordnung!B43</f>
        <v>98645.627799711714</v>
      </c>
      <c r="C49" s="15">
        <f t="shared" si="12"/>
        <v>0.50002761335929735</v>
      </c>
      <c r="D49" s="14">
        <f t="shared" si="7"/>
        <v>49325.537837019401</v>
      </c>
      <c r="E49" s="14">
        <f>SUM(D49:$D$136)</f>
        <v>1448401.5443271003</v>
      </c>
      <c r="F49" s="16">
        <f t="shared" si="8"/>
        <v>29.364130789873673</v>
      </c>
      <c r="G49" s="5"/>
      <c r="H49" s="17">
        <f>Absterbeordnung!C43</f>
        <v>99178.144140720338</v>
      </c>
      <c r="I49" s="18">
        <f t="shared" si="13"/>
        <v>0.50002761335929735</v>
      </c>
      <c r="J49" s="17">
        <f t="shared" si="9"/>
        <v>49591.810712088773</v>
      </c>
      <c r="K49" s="17">
        <f>SUM($J49:J$136)</f>
        <v>1553313.0300396003</v>
      </c>
      <c r="L49" s="19">
        <f t="shared" si="10"/>
        <v>31.321966424205524</v>
      </c>
      <c r="N49" s="6">
        <v>35</v>
      </c>
      <c r="O49" s="6">
        <f t="shared" si="2"/>
        <v>35</v>
      </c>
      <c r="P49" s="20">
        <f t="shared" si="3"/>
        <v>98645.627799711714</v>
      </c>
      <c r="Q49" s="20">
        <f t="shared" si="4"/>
        <v>99178.144140720338</v>
      </c>
      <c r="R49" s="5">
        <f t="shared" si="5"/>
        <v>99178.144140720338</v>
      </c>
      <c r="S49" s="5">
        <f t="shared" si="14"/>
        <v>4892015301.4184656</v>
      </c>
      <c r="T49" s="20">
        <f>SUM(S49:$S$136)</f>
        <v>134348756145.13542</v>
      </c>
      <c r="U49" s="6">
        <f t="shared" si="11"/>
        <v>27.462865070389352</v>
      </c>
    </row>
    <row r="50" spans="1:21">
      <c r="A50" s="21">
        <v>36</v>
      </c>
      <c r="B50" s="14">
        <f>Absterbeordnung!B44</f>
        <v>98568.838152008626</v>
      </c>
      <c r="C50" s="15">
        <f t="shared" si="12"/>
        <v>0.49022315035225233</v>
      </c>
      <c r="D50" s="14">
        <f t="shared" si="7"/>
        <v>48320.726365438954</v>
      </c>
      <c r="E50" s="14">
        <f>SUM(D50:$D$136)</f>
        <v>1399076.0064900811</v>
      </c>
      <c r="F50" s="16">
        <f t="shared" si="8"/>
        <v>28.953952304217843</v>
      </c>
      <c r="G50" s="5"/>
      <c r="H50" s="17">
        <f>Absterbeordnung!C44</f>
        <v>99132.369465327822</v>
      </c>
      <c r="I50" s="18">
        <f t="shared" si="13"/>
        <v>0.49022315035225233</v>
      </c>
      <c r="J50" s="17">
        <f t="shared" si="9"/>
        <v>48596.982461176427</v>
      </c>
      <c r="K50" s="17">
        <f>SUM($J50:J$136)</f>
        <v>1503721.2193275115</v>
      </c>
      <c r="L50" s="19">
        <f t="shared" si="10"/>
        <v>30.942687038826271</v>
      </c>
      <c r="N50" s="6">
        <v>36</v>
      </c>
      <c r="O50" s="6">
        <f t="shared" si="2"/>
        <v>36</v>
      </c>
      <c r="P50" s="20">
        <f t="shared" si="3"/>
        <v>98568.838152008626</v>
      </c>
      <c r="Q50" s="20">
        <f t="shared" si="4"/>
        <v>99132.369465327822</v>
      </c>
      <c r="R50" s="5">
        <f t="shared" si="5"/>
        <v>99132.369465327822</v>
      </c>
      <c r="S50" s="5">
        <f t="shared" si="14"/>
        <v>4790148098.8917017</v>
      </c>
      <c r="T50" s="20">
        <f>SUM(S50:$S$136)</f>
        <v>129456740843.71696</v>
      </c>
      <c r="U50" s="6">
        <f t="shared" si="11"/>
        <v>27.025623878658244</v>
      </c>
    </row>
    <row r="51" spans="1:21">
      <c r="A51" s="21">
        <v>37</v>
      </c>
      <c r="B51" s="14">
        <f>Absterbeordnung!B45</f>
        <v>98478.907682606339</v>
      </c>
      <c r="C51" s="15">
        <f t="shared" si="12"/>
        <v>0.48061093171789437</v>
      </c>
      <c r="D51" s="14">
        <f t="shared" si="7"/>
        <v>47330.039575897936</v>
      </c>
      <c r="E51" s="14">
        <f>SUM(D51:$D$136)</f>
        <v>1350755.280124642</v>
      </c>
      <c r="F51" s="16">
        <f t="shared" si="8"/>
        <v>28.539069314712606</v>
      </c>
      <c r="G51" s="5"/>
      <c r="H51" s="17">
        <f>Absterbeordnung!C45</f>
        <v>99085.911776084991</v>
      </c>
      <c r="I51" s="18">
        <f t="shared" si="13"/>
        <v>0.48061093171789437</v>
      </c>
      <c r="J51" s="17">
        <f t="shared" si="9"/>
        <v>47621.77237882129</v>
      </c>
      <c r="K51" s="17">
        <f>SUM($J51:J$136)</f>
        <v>1455124.2368663349</v>
      </c>
      <c r="L51" s="19">
        <f t="shared" si="10"/>
        <v>30.555860569218726</v>
      </c>
      <c r="N51" s="6">
        <v>37</v>
      </c>
      <c r="O51" s="6">
        <f t="shared" si="2"/>
        <v>37</v>
      </c>
      <c r="P51" s="20">
        <f t="shared" si="3"/>
        <v>98478.907682606339</v>
      </c>
      <c r="Q51" s="20">
        <f t="shared" si="4"/>
        <v>99085.911776084991</v>
      </c>
      <c r="R51" s="5">
        <f t="shared" si="5"/>
        <v>99085.911776084991</v>
      </c>
      <c r="S51" s="5">
        <f t="shared" si="14"/>
        <v>4689740125.7760344</v>
      </c>
      <c r="T51" s="20">
        <f>SUM(S51:$S$136)</f>
        <v>124666592744.82527</v>
      </c>
      <c r="U51" s="6">
        <f t="shared" si="11"/>
        <v>26.58283602104628</v>
      </c>
    </row>
    <row r="52" spans="1:21">
      <c r="A52" s="21">
        <v>38</v>
      </c>
      <c r="B52" s="14">
        <f>Absterbeordnung!B46</f>
        <v>98376.593234582368</v>
      </c>
      <c r="C52" s="15">
        <f t="shared" si="12"/>
        <v>0.47118718795871989</v>
      </c>
      <c r="D52" s="14">
        <f t="shared" si="7"/>
        <v>46353.790327161696</v>
      </c>
      <c r="E52" s="14">
        <f>SUM(D52:$D$136)</f>
        <v>1303425.2405487439</v>
      </c>
      <c r="F52" s="16">
        <f t="shared" si="8"/>
        <v>28.119064942678104</v>
      </c>
      <c r="G52" s="5"/>
      <c r="H52" s="17">
        <f>Absterbeordnung!C46</f>
        <v>99032.903736652792</v>
      </c>
      <c r="I52" s="18">
        <f t="shared" si="13"/>
        <v>0.47118718795871989</v>
      </c>
      <c r="J52" s="17">
        <f t="shared" si="9"/>
        <v>46663.035427060029</v>
      </c>
      <c r="K52" s="17">
        <f>SUM($J52:J$136)</f>
        <v>1407502.464487514</v>
      </c>
      <c r="L52" s="19">
        <f t="shared" si="10"/>
        <v>30.163114156763562</v>
      </c>
      <c r="N52" s="6">
        <v>38</v>
      </c>
      <c r="O52" s="6">
        <f t="shared" si="2"/>
        <v>38</v>
      </c>
      <c r="P52" s="20">
        <f t="shared" si="3"/>
        <v>98376.593234582368</v>
      </c>
      <c r="Q52" s="20">
        <f t="shared" si="4"/>
        <v>99032.903736652792</v>
      </c>
      <c r="R52" s="5">
        <f t="shared" si="5"/>
        <v>99032.903736652792</v>
      </c>
      <c r="S52" s="5">
        <f t="shared" si="14"/>
        <v>4590550455.2987909</v>
      </c>
      <c r="T52" s="20">
        <f>SUM(S52:$S$136)</f>
        <v>119976852619.04922</v>
      </c>
      <c r="U52" s="6">
        <f t="shared" si="11"/>
        <v>26.135613536403259</v>
      </c>
    </row>
    <row r="53" spans="1:21">
      <c r="A53" s="21">
        <v>39</v>
      </c>
      <c r="B53" s="14">
        <f>Absterbeordnung!B47</f>
        <v>98274.021309433665</v>
      </c>
      <c r="C53" s="15">
        <f t="shared" si="12"/>
        <v>0.46194822348894127</v>
      </c>
      <c r="D53" s="14">
        <f t="shared" si="7"/>
        <v>45397.509559007238</v>
      </c>
      <c r="E53" s="14">
        <f>SUM(D53:$D$136)</f>
        <v>1257071.4502215823</v>
      </c>
      <c r="F53" s="16">
        <f t="shared" si="8"/>
        <v>27.69031743002671</v>
      </c>
      <c r="G53" s="5"/>
      <c r="H53" s="17">
        <f>Absterbeordnung!C47</f>
        <v>98978.05345674853</v>
      </c>
      <c r="I53" s="18">
        <f t="shared" si="13"/>
        <v>0.46194822348894127</v>
      </c>
      <c r="J53" s="17">
        <f t="shared" si="9"/>
        <v>45722.735958738449</v>
      </c>
      <c r="K53" s="17">
        <f>SUM($J53:J$136)</f>
        <v>1360839.429060454</v>
      </c>
      <c r="L53" s="19">
        <f t="shared" si="10"/>
        <v>29.762860872728961</v>
      </c>
      <c r="N53" s="6">
        <v>39</v>
      </c>
      <c r="O53" s="6">
        <f t="shared" si="2"/>
        <v>39</v>
      </c>
      <c r="P53" s="20">
        <f t="shared" si="3"/>
        <v>98274.021309433665</v>
      </c>
      <c r="Q53" s="20">
        <f t="shared" si="4"/>
        <v>98978.05345674853</v>
      </c>
      <c r="R53" s="5">
        <f t="shared" si="5"/>
        <v>98978.05345674853</v>
      </c>
      <c r="S53" s="5">
        <f t="shared" si="14"/>
        <v>4493357127.9346714</v>
      </c>
      <c r="T53" s="20">
        <f>SUM(S53:$S$136)</f>
        <v>115386302163.75044</v>
      </c>
      <c r="U53" s="6">
        <f t="shared" si="11"/>
        <v>25.679308116064803</v>
      </c>
    </row>
    <row r="54" spans="1:21">
      <c r="A54" s="21">
        <v>40</v>
      </c>
      <c r="B54" s="14">
        <f>Absterbeordnung!B48</f>
        <v>98159.398037018997</v>
      </c>
      <c r="C54" s="15">
        <f t="shared" si="12"/>
        <v>0.45289041518523643</v>
      </c>
      <c r="D54" s="14">
        <f t="shared" si="7"/>
        <v>44455.450531318413</v>
      </c>
      <c r="E54" s="14">
        <f>SUM(D54:$D$136)</f>
        <v>1211673.940662575</v>
      </c>
      <c r="F54" s="16">
        <f t="shared" si="8"/>
        <v>27.255914093345268</v>
      </c>
      <c r="G54" s="5"/>
      <c r="H54" s="17">
        <f>Absterbeordnung!C48</f>
        <v>98915.475655144095</v>
      </c>
      <c r="I54" s="18">
        <f t="shared" si="13"/>
        <v>0.45289041518523643</v>
      </c>
      <c r="J54" s="17">
        <f t="shared" si="9"/>
        <v>44797.870837703354</v>
      </c>
      <c r="K54" s="17">
        <f>SUM($J54:J$136)</f>
        <v>1315116.6931017155</v>
      </c>
      <c r="L54" s="19">
        <f t="shared" si="10"/>
        <v>29.356678532026802</v>
      </c>
      <c r="N54" s="6">
        <v>40</v>
      </c>
      <c r="O54" s="6">
        <f t="shared" si="2"/>
        <v>40</v>
      </c>
      <c r="P54" s="20">
        <f t="shared" si="3"/>
        <v>98159.398037018997</v>
      </c>
      <c r="Q54" s="20">
        <f t="shared" si="4"/>
        <v>98915.475655144095</v>
      </c>
      <c r="R54" s="5">
        <f t="shared" si="5"/>
        <v>98915.475655144095</v>
      </c>
      <c r="S54" s="5">
        <f t="shared" si="14"/>
        <v>4397332034.7690887</v>
      </c>
      <c r="T54" s="20">
        <f>SUM(S54:$S$136)</f>
        <v>110892945035.81575</v>
      </c>
      <c r="U54" s="6">
        <f t="shared" si="11"/>
        <v>25.218233273949014</v>
      </c>
    </row>
    <row r="55" spans="1:21">
      <c r="A55" s="21">
        <v>41</v>
      </c>
      <c r="B55" s="14">
        <f>Absterbeordnung!B49</f>
        <v>98035.8862636017</v>
      </c>
      <c r="C55" s="15">
        <f t="shared" si="12"/>
        <v>0.44401021096591808</v>
      </c>
      <c r="D55" s="14">
        <f t="shared" si="7"/>
        <v>43528.934542132542</v>
      </c>
      <c r="E55" s="14">
        <f>SUM(D55:$D$136)</f>
        <v>1167218.4901312566</v>
      </c>
      <c r="F55" s="16">
        <f t="shared" si="8"/>
        <v>26.814772803627484</v>
      </c>
      <c r="G55" s="5"/>
      <c r="H55" s="17">
        <f>Absterbeordnung!C49</f>
        <v>98850.578587490396</v>
      </c>
      <c r="I55" s="18">
        <f t="shared" si="13"/>
        <v>0.44401021096591808</v>
      </c>
      <c r="J55" s="17">
        <f t="shared" si="9"/>
        <v>43890.666252734678</v>
      </c>
      <c r="K55" s="17">
        <f>SUM($J55:J$136)</f>
        <v>1270318.8222640119</v>
      </c>
      <c r="L55" s="19">
        <f t="shared" si="10"/>
        <v>28.942801071853467</v>
      </c>
      <c r="N55" s="6">
        <v>41</v>
      </c>
      <c r="O55" s="6">
        <f t="shared" si="2"/>
        <v>41</v>
      </c>
      <c r="P55" s="20">
        <f t="shared" si="3"/>
        <v>98035.8862636017</v>
      </c>
      <c r="Q55" s="20">
        <f t="shared" si="4"/>
        <v>98850.578587490396</v>
      </c>
      <c r="R55" s="5">
        <f t="shared" si="5"/>
        <v>98850.578587490396</v>
      </c>
      <c r="S55" s="5">
        <f t="shared" si="14"/>
        <v>4302860364.7867985</v>
      </c>
      <c r="T55" s="20">
        <f>SUM(S55:$S$136)</f>
        <v>106495613001.04666</v>
      </c>
      <c r="U55" s="6">
        <f t="shared" si="11"/>
        <v>24.749957928584418</v>
      </c>
    </row>
    <row r="56" spans="1:21">
      <c r="A56" s="21">
        <v>42</v>
      </c>
      <c r="B56" s="14">
        <f>Absterbeordnung!B50</f>
        <v>97894.815307301949</v>
      </c>
      <c r="C56" s="15">
        <f t="shared" si="12"/>
        <v>0.4353041283979589</v>
      </c>
      <c r="D56" s="14">
        <f t="shared" si="7"/>
        <v>42614.017252024241</v>
      </c>
      <c r="E56" s="14">
        <f>SUM(D56:$D$136)</f>
        <v>1123689.5555891241</v>
      </c>
      <c r="F56" s="16">
        <f t="shared" si="8"/>
        <v>26.36901254682218</v>
      </c>
      <c r="G56" s="5"/>
      <c r="H56" s="17">
        <f>Absterbeordnung!C50</f>
        <v>98776.87550175561</v>
      </c>
      <c r="I56" s="18">
        <f t="shared" si="13"/>
        <v>0.4353041283979589</v>
      </c>
      <c r="J56" s="17">
        <f t="shared" si="9"/>
        <v>42997.981696165429</v>
      </c>
      <c r="K56" s="17">
        <f>SUM($J56:J$136)</f>
        <v>1226428.1560112771</v>
      </c>
      <c r="L56" s="19">
        <f t="shared" si="10"/>
        <v>28.522923812506537</v>
      </c>
      <c r="N56" s="6">
        <v>42</v>
      </c>
      <c r="O56" s="6">
        <f t="shared" si="2"/>
        <v>42</v>
      </c>
      <c r="P56" s="20">
        <f t="shared" si="3"/>
        <v>97894.815307301949</v>
      </c>
      <c r="Q56" s="20">
        <f t="shared" si="4"/>
        <v>98776.87550175561</v>
      </c>
      <c r="R56" s="5">
        <f t="shared" si="5"/>
        <v>98776.87550175561</v>
      </c>
      <c r="S56" s="5">
        <f t="shared" si="14"/>
        <v>4209279476.7328644</v>
      </c>
      <c r="T56" s="20">
        <f>SUM(S56:$S$136)</f>
        <v>102192752636.25987</v>
      </c>
      <c r="U56" s="6">
        <f t="shared" si="11"/>
        <v>24.277968046820995</v>
      </c>
    </row>
    <row r="57" spans="1:21">
      <c r="A57" s="21">
        <v>43</v>
      </c>
      <c r="B57" s="14">
        <f>Absterbeordnung!B51</f>
        <v>97754.589698592477</v>
      </c>
      <c r="C57" s="15">
        <f t="shared" si="12"/>
        <v>0.4267687533313323</v>
      </c>
      <c r="D57" s="14">
        <f t="shared" si="7"/>
        <v>41718.604378084208</v>
      </c>
      <c r="E57" s="14">
        <f>SUM(D57:$D$136)</f>
        <v>1081075.5383370996</v>
      </c>
      <c r="F57" s="16">
        <f t="shared" si="8"/>
        <v>25.913511596399776</v>
      </c>
      <c r="G57" s="5"/>
      <c r="H57" s="17">
        <f>Absterbeordnung!C51</f>
        <v>98698.098876491043</v>
      </c>
      <c r="I57" s="18">
        <f t="shared" si="13"/>
        <v>0.4267687533313323</v>
      </c>
      <c r="J57" s="17">
        <f t="shared" si="9"/>
        <v>42121.264613692649</v>
      </c>
      <c r="K57" s="17">
        <f>SUM($J57:J$136)</f>
        <v>1183430.1743151117</v>
      </c>
      <c r="L57" s="19">
        <f t="shared" si="10"/>
        <v>28.095789268644275</v>
      </c>
      <c r="N57" s="6">
        <v>43</v>
      </c>
      <c r="O57" s="6">
        <f t="shared" si="2"/>
        <v>43</v>
      </c>
      <c r="P57" s="20">
        <f t="shared" si="3"/>
        <v>97754.589698592477</v>
      </c>
      <c r="Q57" s="20">
        <f t="shared" si="4"/>
        <v>98698.098876491043</v>
      </c>
      <c r="R57" s="5">
        <f t="shared" si="5"/>
        <v>98698.098876491043</v>
      </c>
      <c r="S57" s="5">
        <f t="shared" si="14"/>
        <v>4117546939.897368</v>
      </c>
      <c r="T57" s="20">
        <f>SUM(S57:$S$136)</f>
        <v>97983473159.527008</v>
      </c>
      <c r="U57" s="6">
        <f t="shared" si="11"/>
        <v>23.796564942613454</v>
      </c>
    </row>
    <row r="58" spans="1:21">
      <c r="A58" s="21">
        <v>44</v>
      </c>
      <c r="B58" s="14">
        <f>Absterbeordnung!B52</f>
        <v>97590.732602135133</v>
      </c>
      <c r="C58" s="15">
        <f t="shared" si="12"/>
        <v>0.41840073856012966</v>
      </c>
      <c r="D58" s="14">
        <f t="shared" si="7"/>
        <v>40832.034597357466</v>
      </c>
      <c r="E58" s="14">
        <f>SUM(D58:$D$136)</f>
        <v>1039356.9339590169</v>
      </c>
      <c r="F58" s="16">
        <f t="shared" si="8"/>
        <v>25.454448797569377</v>
      </c>
      <c r="G58" s="5"/>
      <c r="H58" s="17">
        <f>Absterbeordnung!C52</f>
        <v>98609.639615138018</v>
      </c>
      <c r="I58" s="18">
        <f t="shared" si="13"/>
        <v>0.41840073856012966</v>
      </c>
      <c r="J58" s="17">
        <f t="shared" si="9"/>
        <v>41258.346044121965</v>
      </c>
      <c r="K58" s="17">
        <f>SUM($J58:J$136)</f>
        <v>1141308.9097014191</v>
      </c>
      <c r="L58" s="19">
        <f t="shared" si="10"/>
        <v>27.662497873300477</v>
      </c>
      <c r="N58" s="6">
        <v>44</v>
      </c>
      <c r="O58" s="6">
        <f t="shared" si="2"/>
        <v>44</v>
      </c>
      <c r="P58" s="20">
        <f t="shared" si="3"/>
        <v>97590.732602135133</v>
      </c>
      <c r="Q58" s="20">
        <f t="shared" si="4"/>
        <v>98609.639615138018</v>
      </c>
      <c r="R58" s="5">
        <f t="shared" si="5"/>
        <v>98609.639615138018</v>
      </c>
      <c r="S58" s="5">
        <f t="shared" si="14"/>
        <v>4026432216.3982663</v>
      </c>
      <c r="T58" s="20">
        <f>SUM(S58:$S$136)</f>
        <v>93865926219.629639</v>
      </c>
      <c r="U58" s="6">
        <f t="shared" si="11"/>
        <v>23.312431744745677</v>
      </c>
    </row>
    <row r="59" spans="1:21">
      <c r="A59" s="21">
        <v>45</v>
      </c>
      <c r="B59" s="14">
        <f>Absterbeordnung!B53</f>
        <v>97415.734639028669</v>
      </c>
      <c r="C59" s="15">
        <f t="shared" si="12"/>
        <v>0.41019680250993107</v>
      </c>
      <c r="D59" s="14">
        <f t="shared" si="7"/>
        <v>39959.622863085497</v>
      </c>
      <c r="E59" s="14">
        <f>SUM(D59:$D$136)</f>
        <v>998524.89936165942</v>
      </c>
      <c r="F59" s="16">
        <f t="shared" si="8"/>
        <v>24.988346431169443</v>
      </c>
      <c r="G59" s="5"/>
      <c r="H59" s="17">
        <f>Absterbeordnung!C53</f>
        <v>98513.252075853874</v>
      </c>
      <c r="I59" s="18">
        <f t="shared" si="13"/>
        <v>0.41019680250993107</v>
      </c>
      <c r="J59" s="17">
        <f t="shared" si="9"/>
        <v>40409.82100637009</v>
      </c>
      <c r="K59" s="17">
        <f>SUM($J59:J$136)</f>
        <v>1100050.5636572968</v>
      </c>
      <c r="L59" s="19">
        <f t="shared" si="10"/>
        <v>27.222356750451528</v>
      </c>
      <c r="N59" s="6">
        <v>45</v>
      </c>
      <c r="O59" s="6">
        <f t="shared" si="2"/>
        <v>45</v>
      </c>
      <c r="P59" s="20">
        <f t="shared" si="3"/>
        <v>97415.734639028669</v>
      </c>
      <c r="Q59" s="20">
        <f t="shared" si="4"/>
        <v>98513.252075853874</v>
      </c>
      <c r="R59" s="5">
        <f t="shared" si="5"/>
        <v>98513.252075853874</v>
      </c>
      <c r="S59" s="5">
        <f t="shared" si="14"/>
        <v>3936552399.9671946</v>
      </c>
      <c r="T59" s="20">
        <f>SUM(S59:$S$136)</f>
        <v>89839494003.231369</v>
      </c>
      <c r="U59" s="6">
        <f t="shared" si="11"/>
        <v>22.821871748482263</v>
      </c>
    </row>
    <row r="60" spans="1:21">
      <c r="A60" s="21">
        <v>46</v>
      </c>
      <c r="B60" s="14">
        <f>Absterbeordnung!B54</f>
        <v>97228.619453275722</v>
      </c>
      <c r="C60" s="15">
        <f t="shared" si="12"/>
        <v>0.40215372795091275</v>
      </c>
      <c r="D60" s="14">
        <f t="shared" si="7"/>
        <v>39100.851776655465</v>
      </c>
      <c r="E60" s="14">
        <f>SUM(D60:$D$136)</f>
        <v>958565.27649857395</v>
      </c>
      <c r="F60" s="16">
        <f t="shared" si="8"/>
        <v>24.515201918718045</v>
      </c>
      <c r="G60" s="5"/>
      <c r="H60" s="17">
        <f>Absterbeordnung!C54</f>
        <v>98409.491165803207</v>
      </c>
      <c r="I60" s="18">
        <f t="shared" si="13"/>
        <v>0.40215372795091275</v>
      </c>
      <c r="J60" s="17">
        <f t="shared" si="9"/>
        <v>39575.743738080178</v>
      </c>
      <c r="K60" s="17">
        <f>SUM($J60:J$136)</f>
        <v>1059640.742650927</v>
      </c>
      <c r="L60" s="19">
        <f t="shared" si="10"/>
        <v>26.775005156285417</v>
      </c>
      <c r="N60" s="6">
        <v>46</v>
      </c>
      <c r="O60" s="6">
        <f t="shared" si="2"/>
        <v>46</v>
      </c>
      <c r="P60" s="20">
        <f t="shared" si="3"/>
        <v>97228.619453275722</v>
      </c>
      <c r="Q60" s="20">
        <f t="shared" si="4"/>
        <v>98409.491165803207</v>
      </c>
      <c r="R60" s="5">
        <f t="shared" si="5"/>
        <v>98409.491165803207</v>
      </c>
      <c r="S60" s="5">
        <f t="shared" si="14"/>
        <v>3847894927.4901571</v>
      </c>
      <c r="T60" s="20">
        <f>SUM(S60:$S$136)</f>
        <v>85902941603.264175</v>
      </c>
      <c r="U60" s="6">
        <f t="shared" si="11"/>
        <v>22.324658864657607</v>
      </c>
    </row>
    <row r="61" spans="1:21">
      <c r="A61" s="21">
        <v>47</v>
      </c>
      <c r="B61" s="14">
        <f>Absterbeordnung!B55</f>
        <v>97024.063409064678</v>
      </c>
      <c r="C61" s="15">
        <f t="shared" si="12"/>
        <v>0.39426836073618909</v>
      </c>
      <c r="D61" s="14">
        <f t="shared" si="7"/>
        <v>38253.518432255994</v>
      </c>
      <c r="E61" s="14">
        <f>SUM(D61:$D$136)</f>
        <v>919464.42472191842</v>
      </c>
      <c r="F61" s="16">
        <f t="shared" si="8"/>
        <v>24.036074651543974</v>
      </c>
      <c r="G61" s="5"/>
      <c r="H61" s="17">
        <f>Absterbeordnung!C55</f>
        <v>98291.387192222232</v>
      </c>
      <c r="I61" s="18">
        <f t="shared" si="13"/>
        <v>0.39426836073618909</v>
      </c>
      <c r="J61" s="17">
        <f t="shared" si="9"/>
        <v>38753.184102763509</v>
      </c>
      <c r="K61" s="17">
        <f>SUM($J61:J$136)</f>
        <v>1020064.9989128473</v>
      </c>
      <c r="L61" s="19">
        <f t="shared" si="10"/>
        <v>26.322095139534763</v>
      </c>
      <c r="N61" s="6">
        <v>47</v>
      </c>
      <c r="O61" s="6">
        <f t="shared" si="2"/>
        <v>47</v>
      </c>
      <c r="P61" s="20">
        <f t="shared" si="3"/>
        <v>97024.063409064678</v>
      </c>
      <c r="Q61" s="20">
        <f t="shared" si="4"/>
        <v>98291.387192222232</v>
      </c>
      <c r="R61" s="5">
        <f t="shared" si="5"/>
        <v>98291.387192222232</v>
      </c>
      <c r="S61" s="5">
        <f t="shared" si="14"/>
        <v>3759991391.6896844</v>
      </c>
      <c r="T61" s="20">
        <f>SUM(S61:$S$136)</f>
        <v>82055046675.774033</v>
      </c>
      <c r="U61" s="6">
        <f t="shared" si="11"/>
        <v>21.823200674642958</v>
      </c>
    </row>
    <row r="62" spans="1:21">
      <c r="A62" s="21">
        <v>48</v>
      </c>
      <c r="B62" s="14">
        <f>Absterbeordnung!B56</f>
        <v>96792.553701575729</v>
      </c>
      <c r="C62" s="15">
        <f t="shared" si="12"/>
        <v>0.38653760856489122</v>
      </c>
      <c r="D62" s="14">
        <f t="shared" si="7"/>
        <v>37413.962234695893</v>
      </c>
      <c r="E62" s="14">
        <f>SUM(D62:$D$136)</f>
        <v>881210.90628966258</v>
      </c>
      <c r="F62" s="16">
        <f t="shared" si="8"/>
        <v>23.552996091722953</v>
      </c>
      <c r="G62" s="5"/>
      <c r="H62" s="17">
        <f>Absterbeordnung!C56</f>
        <v>98164.586308342099</v>
      </c>
      <c r="I62" s="18">
        <f t="shared" si="13"/>
        <v>0.38653760856489122</v>
      </c>
      <c r="J62" s="17">
        <f t="shared" si="9"/>
        <v>37944.304437388419</v>
      </c>
      <c r="K62" s="17">
        <f>SUM($J62:J$136)</f>
        <v>981311.8148100836</v>
      </c>
      <c r="L62" s="19">
        <f t="shared" si="10"/>
        <v>25.861900207693569</v>
      </c>
      <c r="N62" s="6">
        <v>48</v>
      </c>
      <c r="O62" s="6">
        <f t="shared" si="2"/>
        <v>48</v>
      </c>
      <c r="P62" s="20">
        <f t="shared" si="3"/>
        <v>96792.553701575729</v>
      </c>
      <c r="Q62" s="20">
        <f t="shared" si="4"/>
        <v>98164.586308342099</v>
      </c>
      <c r="R62" s="5">
        <f t="shared" si="5"/>
        <v>98164.586308342099</v>
      </c>
      <c r="S62" s="5">
        <f t="shared" si="14"/>
        <v>3672726124.9248567</v>
      </c>
      <c r="T62" s="20">
        <f>SUM(S62:$S$136)</f>
        <v>78295055284.084351</v>
      </c>
      <c r="U62" s="6">
        <f t="shared" si="11"/>
        <v>21.317967259452612</v>
      </c>
    </row>
    <row r="63" spans="1:21">
      <c r="A63" s="21">
        <v>49</v>
      </c>
      <c r="B63" s="14">
        <f>Absterbeordnung!B57</f>
        <v>96533.643864988568</v>
      </c>
      <c r="C63" s="15">
        <f t="shared" si="12"/>
        <v>0.37895843976950117</v>
      </c>
      <c r="D63" s="14">
        <f t="shared" si="7"/>
        <v>36582.239064340749</v>
      </c>
      <c r="E63" s="14">
        <f>SUM(D63:$D$136)</f>
        <v>843796.94405496691</v>
      </c>
      <c r="F63" s="16">
        <f t="shared" si="8"/>
        <v>23.065754465463389</v>
      </c>
      <c r="G63" s="5"/>
      <c r="H63" s="17">
        <f>Absterbeordnung!C57</f>
        <v>98015.808832051465</v>
      </c>
      <c r="I63" s="18">
        <f t="shared" si="13"/>
        <v>0.37895843976950117</v>
      </c>
      <c r="J63" s="17">
        <f t="shared" si="9"/>
        <v>37143.917987739915</v>
      </c>
      <c r="K63" s="17">
        <f>SUM($J63:J$136)</f>
        <v>943367.51037269516</v>
      </c>
      <c r="L63" s="19">
        <f t="shared" si="10"/>
        <v>25.397630661473901</v>
      </c>
      <c r="N63" s="6">
        <v>49</v>
      </c>
      <c r="O63" s="6">
        <f t="shared" si="2"/>
        <v>49</v>
      </c>
      <c r="P63" s="20">
        <f t="shared" si="3"/>
        <v>96533.643864988568</v>
      </c>
      <c r="Q63" s="20">
        <f t="shared" si="4"/>
        <v>98015.808832051465</v>
      </c>
      <c r="R63" s="5">
        <f t="shared" si="5"/>
        <v>98015.808832051465</v>
      </c>
      <c r="S63" s="5">
        <f t="shared" si="14"/>
        <v>3585637750.7788277</v>
      </c>
      <c r="T63" s="20">
        <f>SUM(S63:$S$136)</f>
        <v>74622329159.159485</v>
      </c>
      <c r="U63" s="6">
        <f t="shared" si="11"/>
        <v>20.811452340089556</v>
      </c>
    </row>
    <row r="64" spans="1:21">
      <c r="A64" s="21">
        <v>50</v>
      </c>
      <c r="B64" s="14">
        <f>Absterbeordnung!B58</f>
        <v>96240.052124399663</v>
      </c>
      <c r="C64" s="15">
        <f t="shared" si="12"/>
        <v>0.37152788212696192</v>
      </c>
      <c r="D64" s="14">
        <f t="shared" si="7"/>
        <v>35755.862741566627</v>
      </c>
      <c r="E64" s="14">
        <f>SUM(D64:$D$136)</f>
        <v>807214.7049906262</v>
      </c>
      <c r="F64" s="16">
        <f t="shared" si="8"/>
        <v>22.575730050899576</v>
      </c>
      <c r="G64" s="5"/>
      <c r="H64" s="17">
        <f>Absterbeordnung!C58</f>
        <v>97848.776299704812</v>
      </c>
      <c r="I64" s="18">
        <f t="shared" si="13"/>
        <v>0.37152788212696192</v>
      </c>
      <c r="J64" s="17">
        <f t="shared" si="9"/>
        <v>36353.548627344193</v>
      </c>
      <c r="K64" s="17">
        <f>SUM($J64:J$136)</f>
        <v>906223.59238495526</v>
      </c>
      <c r="L64" s="19">
        <f t="shared" si="10"/>
        <v>24.92806415336624</v>
      </c>
      <c r="N64" s="6">
        <v>50</v>
      </c>
      <c r="O64" s="6">
        <f t="shared" si="2"/>
        <v>50</v>
      </c>
      <c r="P64" s="20">
        <f t="shared" si="3"/>
        <v>96240.052124399663</v>
      </c>
      <c r="Q64" s="20">
        <f t="shared" si="4"/>
        <v>97848.776299704812</v>
      </c>
      <c r="R64" s="5">
        <f t="shared" si="5"/>
        <v>97848.776299704812</v>
      </c>
      <c r="S64" s="5">
        <f t="shared" si="14"/>
        <v>3498667414.8025031</v>
      </c>
      <c r="T64" s="20">
        <f>SUM(S64:$S$136)</f>
        <v>71036691408.380646</v>
      </c>
      <c r="U64" s="6">
        <f t="shared" si="11"/>
        <v>20.303928034951731</v>
      </c>
    </row>
    <row r="65" spans="1:21">
      <c r="A65" s="21">
        <v>51</v>
      </c>
      <c r="B65" s="14">
        <f>Absterbeordnung!B59</f>
        <v>95924.554681290072</v>
      </c>
      <c r="C65" s="15">
        <f t="shared" si="12"/>
        <v>0.36424302169309997</v>
      </c>
      <c r="D65" s="14">
        <f t="shared" si="7"/>
        <v>34939.849651678094</v>
      </c>
      <c r="E65" s="14">
        <f>SUM(D65:$D$136)</f>
        <v>771458.84224905947</v>
      </c>
      <c r="F65" s="16">
        <f t="shared" si="8"/>
        <v>22.079626842699014</v>
      </c>
      <c r="G65" s="5"/>
      <c r="H65" s="17">
        <f>Absterbeordnung!C59</f>
        <v>97667.51646808417</v>
      </c>
      <c r="I65" s="18">
        <f t="shared" si="13"/>
        <v>0.36424302169309997</v>
      </c>
      <c r="J65" s="17">
        <f t="shared" si="9"/>
        <v>35574.711319595583</v>
      </c>
      <c r="K65" s="17">
        <f>SUM($J65:J$136)</f>
        <v>869870.04375761107</v>
      </c>
      <c r="L65" s="19">
        <f t="shared" si="10"/>
        <v>24.451921364670678</v>
      </c>
      <c r="N65" s="6">
        <v>51</v>
      </c>
      <c r="O65" s="6">
        <f t="shared" si="2"/>
        <v>51</v>
      </c>
      <c r="P65" s="20">
        <f t="shared" si="3"/>
        <v>95924.554681290072</v>
      </c>
      <c r="Q65" s="20">
        <f t="shared" si="4"/>
        <v>97667.51646808417</v>
      </c>
      <c r="R65" s="5">
        <f t="shared" si="5"/>
        <v>97667.51646808417</v>
      </c>
      <c r="S65" s="5">
        <f t="shared" si="14"/>
        <v>3412488341.2476549</v>
      </c>
      <c r="T65" s="20">
        <f>SUM(S65:$S$136)</f>
        <v>67538023993.578209</v>
      </c>
      <c r="U65" s="6">
        <f t="shared" si="11"/>
        <v>19.791429959548324</v>
      </c>
    </row>
    <row r="66" spans="1:21">
      <c r="A66" s="21">
        <v>52</v>
      </c>
      <c r="B66" s="14">
        <f>Absterbeordnung!B60</f>
        <v>95573.794895322528</v>
      </c>
      <c r="C66" s="15">
        <f t="shared" si="12"/>
        <v>0.35710100165990188</v>
      </c>
      <c r="D66" s="14">
        <f t="shared" si="7"/>
        <v>34129.497889557693</v>
      </c>
      <c r="E66" s="14">
        <f>SUM(D66:$D$136)</f>
        <v>736518.99259738147</v>
      </c>
      <c r="F66" s="16">
        <f t="shared" si="8"/>
        <v>21.580129745264369</v>
      </c>
      <c r="G66" s="5"/>
      <c r="H66" s="17">
        <f>Absterbeordnung!C60</f>
        <v>97468.661065919703</v>
      </c>
      <c r="I66" s="18">
        <f t="shared" si="13"/>
        <v>0.35710100165990188</v>
      </c>
      <c r="J66" s="17">
        <f t="shared" si="9"/>
        <v>34806.156497089403</v>
      </c>
      <c r="K66" s="17">
        <f>SUM($J66:J$136)</f>
        <v>834295.3324380155</v>
      </c>
      <c r="L66" s="19">
        <f t="shared" si="10"/>
        <v>23.969763294829228</v>
      </c>
      <c r="N66" s="6">
        <v>52</v>
      </c>
      <c r="O66" s="6">
        <f t="shared" si="2"/>
        <v>52</v>
      </c>
      <c r="P66" s="20">
        <f t="shared" si="3"/>
        <v>95573.794895322528</v>
      </c>
      <c r="Q66" s="20">
        <f t="shared" si="4"/>
        <v>97468.661065919703</v>
      </c>
      <c r="R66" s="5">
        <f t="shared" si="5"/>
        <v>97468.661065919703</v>
      </c>
      <c r="S66" s="5">
        <f t="shared" si="14"/>
        <v>3326556462.1473207</v>
      </c>
      <c r="T66" s="20">
        <f>SUM(S66:$S$136)</f>
        <v>64125535652.330559</v>
      </c>
      <c r="U66" s="6">
        <f t="shared" si="11"/>
        <v>19.276851717988571</v>
      </c>
    </row>
    <row r="67" spans="1:21">
      <c r="A67" s="21">
        <v>53</v>
      </c>
      <c r="B67" s="14">
        <f>Absterbeordnung!B61</f>
        <v>95186.721865965796</v>
      </c>
      <c r="C67" s="15">
        <f t="shared" si="12"/>
        <v>0.35009902123519798</v>
      </c>
      <c r="D67" s="14">
        <f t="shared" si="7"/>
        <v>33324.778159861642</v>
      </c>
      <c r="E67" s="14">
        <f>SUM(D67:$D$136)</f>
        <v>702389.49470782373</v>
      </c>
      <c r="F67" s="16">
        <f t="shared" si="8"/>
        <v>21.077094387197562</v>
      </c>
      <c r="G67" s="5"/>
      <c r="H67" s="17">
        <f>Absterbeordnung!C61</f>
        <v>97254.477913835843</v>
      </c>
      <c r="I67" s="18">
        <f t="shared" si="13"/>
        <v>0.35009902123519798</v>
      </c>
      <c r="J67" s="17">
        <f t="shared" si="9"/>
        <v>34048.697528374105</v>
      </c>
      <c r="K67" s="17">
        <f>SUM($J67:J$136)</f>
        <v>799489.17594092607</v>
      </c>
      <c r="L67" s="19">
        <f t="shared" si="10"/>
        <v>23.480756503965551</v>
      </c>
      <c r="N67" s="6">
        <v>53</v>
      </c>
      <c r="O67" s="6">
        <f t="shared" si="2"/>
        <v>53</v>
      </c>
      <c r="P67" s="20">
        <f t="shared" si="3"/>
        <v>95186.721865965796</v>
      </c>
      <c r="Q67" s="20">
        <f t="shared" si="4"/>
        <v>97254.477913835843</v>
      </c>
      <c r="R67" s="5">
        <f t="shared" si="5"/>
        <v>97254.477913835843</v>
      </c>
      <c r="S67" s="5">
        <f t="shared" si="14"/>
        <v>3240983901.531743</v>
      </c>
      <c r="T67" s="20">
        <f>SUM(S67:$S$136)</f>
        <v>60798979190.183235</v>
      </c>
      <c r="U67" s="6">
        <f t="shared" si="11"/>
        <v>18.759420298708864</v>
      </c>
    </row>
    <row r="68" spans="1:21">
      <c r="A68" s="21">
        <v>54</v>
      </c>
      <c r="B68" s="14">
        <f>Absterbeordnung!B62</f>
        <v>94760.759595536249</v>
      </c>
      <c r="C68" s="15">
        <f t="shared" si="12"/>
        <v>0.34323433454431168</v>
      </c>
      <c r="D68" s="14">
        <f t="shared" si="7"/>
        <v>32525.146260687383</v>
      </c>
      <c r="E68" s="14">
        <f>SUM(D68:$D$136)</f>
        <v>669064.71654796216</v>
      </c>
      <c r="F68" s="16">
        <f t="shared" si="8"/>
        <v>20.570690480080941</v>
      </c>
      <c r="G68" s="5"/>
      <c r="H68" s="17">
        <f>Absterbeordnung!C62</f>
        <v>97011.869939729178</v>
      </c>
      <c r="I68" s="18">
        <f t="shared" si="13"/>
        <v>0.34323433454431168</v>
      </c>
      <c r="J68" s="17">
        <f t="shared" si="9"/>
        <v>33297.804621662261</v>
      </c>
      <c r="K68" s="17">
        <f>SUM($J68:J$136)</f>
        <v>765440.47841255204</v>
      </c>
      <c r="L68" s="19">
        <f t="shared" si="10"/>
        <v>22.987716070463883</v>
      </c>
      <c r="N68" s="6">
        <v>54</v>
      </c>
      <c r="O68" s="6">
        <f t="shared" si="2"/>
        <v>54</v>
      </c>
      <c r="P68" s="20">
        <f t="shared" si="3"/>
        <v>94760.759595536249</v>
      </c>
      <c r="Q68" s="20">
        <f t="shared" si="4"/>
        <v>97011.869939729178</v>
      </c>
      <c r="R68" s="5">
        <f t="shared" si="5"/>
        <v>97011.869939729178</v>
      </c>
      <c r="S68" s="5">
        <f t="shared" si="14"/>
        <v>3155325258.8124733</v>
      </c>
      <c r="T68" s="20">
        <f>SUM(S68:$S$136)</f>
        <v>57557995288.651497</v>
      </c>
      <c r="U68" s="6">
        <f t="shared" si="11"/>
        <v>18.24154106708917</v>
      </c>
    </row>
    <row r="69" spans="1:21">
      <c r="A69" s="21">
        <v>55</v>
      </c>
      <c r="B69" s="14">
        <f>Absterbeordnung!B63</f>
        <v>94289.202471484852</v>
      </c>
      <c r="C69" s="15">
        <f t="shared" si="12"/>
        <v>0.33650424955324687</v>
      </c>
      <c r="D69" s="14">
        <f t="shared" si="7"/>
        <v>31728.71731864116</v>
      </c>
      <c r="E69" s="14">
        <f>SUM(D69:$D$136)</f>
        <v>636539.57028727478</v>
      </c>
      <c r="F69" s="16">
        <f t="shared" si="8"/>
        <v>20.061938334749417</v>
      </c>
      <c r="G69" s="5"/>
      <c r="H69" s="17">
        <f>Absterbeordnung!C63</f>
        <v>96744.603659809582</v>
      </c>
      <c r="I69" s="18">
        <f t="shared" si="13"/>
        <v>0.33650424955324687</v>
      </c>
      <c r="J69" s="17">
        <f t="shared" si="9"/>
        <v>32554.970252870524</v>
      </c>
      <c r="K69" s="17">
        <f>SUM($J69:J$136)</f>
        <v>732142.67379088979</v>
      </c>
      <c r="L69" s="19">
        <f t="shared" si="10"/>
        <v>22.489428437623388</v>
      </c>
      <c r="N69" s="6">
        <v>55</v>
      </c>
      <c r="O69" s="6">
        <f t="shared" si="2"/>
        <v>55</v>
      </c>
      <c r="P69" s="20">
        <f t="shared" si="3"/>
        <v>94289.202471484852</v>
      </c>
      <c r="Q69" s="20">
        <f t="shared" si="4"/>
        <v>96744.603659809582</v>
      </c>
      <c r="R69" s="5">
        <f t="shared" si="5"/>
        <v>96744.603659809582</v>
      </c>
      <c r="S69" s="5">
        <f t="shared" si="14"/>
        <v>3069582181.6260753</v>
      </c>
      <c r="T69" s="20">
        <f>SUM(S69:$S$136)</f>
        <v>54402670029.83902</v>
      </c>
      <c r="U69" s="6">
        <f t="shared" si="11"/>
        <v>17.723151494520287</v>
      </c>
    </row>
    <row r="70" spans="1:21">
      <c r="A70" s="21">
        <v>56</v>
      </c>
      <c r="B70" s="14">
        <f>Absterbeordnung!B64</f>
        <v>93753.395555078358</v>
      </c>
      <c r="C70" s="15">
        <f t="shared" si="12"/>
        <v>0.3299061270129871</v>
      </c>
      <c r="D70" s="14">
        <f t="shared" si="7"/>
        <v>30929.8196218925</v>
      </c>
      <c r="E70" s="14">
        <f>SUM(D70:$D$136)</f>
        <v>604810.85296863364</v>
      </c>
      <c r="F70" s="16">
        <f t="shared" si="8"/>
        <v>19.554296156985707</v>
      </c>
      <c r="G70" s="5"/>
      <c r="H70" s="17">
        <f>Absterbeordnung!C64</f>
        <v>96448.962421148433</v>
      </c>
      <c r="I70" s="18">
        <f t="shared" si="13"/>
        <v>0.3299061270129871</v>
      </c>
      <c r="J70" s="17">
        <f t="shared" si="9"/>
        <v>31819.103646782216</v>
      </c>
      <c r="K70" s="17">
        <f>SUM($J70:J$136)</f>
        <v>699587.70353801921</v>
      </c>
      <c r="L70" s="19">
        <f t="shared" si="10"/>
        <v>21.986405126429975</v>
      </c>
      <c r="N70" s="6">
        <v>56</v>
      </c>
      <c r="O70" s="6">
        <f t="shared" si="2"/>
        <v>56</v>
      </c>
      <c r="P70" s="20">
        <f t="shared" si="3"/>
        <v>93753.395555078358</v>
      </c>
      <c r="Q70" s="20">
        <f t="shared" si="4"/>
        <v>96448.962421148433</v>
      </c>
      <c r="R70" s="5">
        <f t="shared" si="5"/>
        <v>96448.962421148433</v>
      </c>
      <c r="S70" s="5">
        <f t="shared" si="14"/>
        <v>2983149010.404809</v>
      </c>
      <c r="T70" s="20">
        <f>SUM(S70:$S$136)</f>
        <v>51333087848.212944</v>
      </c>
      <c r="U70" s="6">
        <f t="shared" si="11"/>
        <v>17.207684788513838</v>
      </c>
    </row>
    <row r="71" spans="1:21">
      <c r="A71" s="21">
        <v>57</v>
      </c>
      <c r="B71" s="14">
        <f>Absterbeordnung!B65</f>
        <v>93157.717547649736</v>
      </c>
      <c r="C71" s="15">
        <f t="shared" si="12"/>
        <v>0.32343737942449713</v>
      </c>
      <c r="D71" s="14">
        <f t="shared" si="7"/>
        <v>30130.68803677932</v>
      </c>
      <c r="E71" s="14">
        <f>SUM(D71:$D$136)</f>
        <v>573881.03334674123</v>
      </c>
      <c r="F71" s="16">
        <f t="shared" si="8"/>
        <v>19.046396572365946</v>
      </c>
      <c r="G71" s="5"/>
      <c r="H71" s="17">
        <f>Absterbeordnung!C65</f>
        <v>96125.038661279701</v>
      </c>
      <c r="I71" s="18">
        <f t="shared" si="13"/>
        <v>0.32343737942449713</v>
      </c>
      <c r="J71" s="17">
        <f t="shared" si="9"/>
        <v>31090.43060168278</v>
      </c>
      <c r="K71" s="17">
        <f>SUM($J71:J$136)</f>
        <v>667768.5998912371</v>
      </c>
      <c r="L71" s="19">
        <f t="shared" si="10"/>
        <v>21.478267974040023</v>
      </c>
      <c r="N71" s="6">
        <v>57</v>
      </c>
      <c r="O71" s="6">
        <f t="shared" si="2"/>
        <v>57</v>
      </c>
      <c r="P71" s="20">
        <f t="shared" si="3"/>
        <v>93157.717547649736</v>
      </c>
      <c r="Q71" s="20">
        <f t="shared" si="4"/>
        <v>96125.038661279701</v>
      </c>
      <c r="R71" s="5">
        <f t="shared" si="5"/>
        <v>96125.038661279701</v>
      </c>
      <c r="S71" s="5">
        <f t="shared" si="14"/>
        <v>2896313552.4263697</v>
      </c>
      <c r="T71" s="20">
        <f>SUM(S71:$S$136)</f>
        <v>48349938837.808128</v>
      </c>
      <c r="U71" s="6">
        <f t="shared" si="11"/>
        <v>16.693613437434372</v>
      </c>
    </row>
    <row r="72" spans="1:21">
      <c r="A72" s="21">
        <v>58</v>
      </c>
      <c r="B72" s="14">
        <f>Absterbeordnung!B66</f>
        <v>92507.290531595878</v>
      </c>
      <c r="C72" s="15">
        <f t="shared" si="12"/>
        <v>0.31709547002401678</v>
      </c>
      <c r="D72" s="14">
        <f t="shared" si="7"/>
        <v>29333.642771764673</v>
      </c>
      <c r="E72" s="14">
        <f>SUM(D72:$D$136)</f>
        <v>543750.34530996182</v>
      </c>
      <c r="F72" s="16">
        <f t="shared" si="8"/>
        <v>18.536748045263337</v>
      </c>
      <c r="G72" s="5"/>
      <c r="H72" s="17">
        <f>Absterbeordnung!C66</f>
        <v>95767.841781309369</v>
      </c>
      <c r="I72" s="18">
        <f t="shared" si="13"/>
        <v>0.31709547002401678</v>
      </c>
      <c r="J72" s="17">
        <f t="shared" si="9"/>
        <v>30367.548802829966</v>
      </c>
      <c r="K72" s="17">
        <f>SUM($J72:J$136)</f>
        <v>636678.16928955424</v>
      </c>
      <c r="L72" s="19">
        <f t="shared" si="10"/>
        <v>20.965741206949897</v>
      </c>
      <c r="N72" s="6">
        <v>58</v>
      </c>
      <c r="O72" s="6">
        <f t="shared" si="2"/>
        <v>58</v>
      </c>
      <c r="P72" s="20">
        <f t="shared" si="3"/>
        <v>92507.290531595878</v>
      </c>
      <c r="Q72" s="20">
        <f t="shared" si="4"/>
        <v>95767.841781309369</v>
      </c>
      <c r="R72" s="5">
        <f t="shared" si="5"/>
        <v>95767.841781309369</v>
      </c>
      <c r="S72" s="5">
        <f t="shared" si="14"/>
        <v>2809219659.8358083</v>
      </c>
      <c r="T72" s="20">
        <f>SUM(S72:$S$136)</f>
        <v>45453625285.381752</v>
      </c>
      <c r="U72" s="6">
        <f t="shared" si="11"/>
        <v>16.180160610166883</v>
      </c>
    </row>
    <row r="73" spans="1:21">
      <c r="A73" s="21">
        <v>59</v>
      </c>
      <c r="B73" s="14">
        <f>Absterbeordnung!B67</f>
        <v>91789.28150068516</v>
      </c>
      <c r="C73" s="15">
        <f t="shared" si="12"/>
        <v>0.3108779117882518</v>
      </c>
      <c r="D73" s="14">
        <f t="shared" si="7"/>
        <v>28535.260157477016</v>
      </c>
      <c r="E73" s="14">
        <f>SUM(D73:$D$136)</f>
        <v>514416.7025381967</v>
      </c>
      <c r="F73" s="16">
        <f t="shared" si="8"/>
        <v>18.027405381948324</v>
      </c>
      <c r="G73" s="5"/>
      <c r="H73" s="17">
        <f>Absterbeordnung!C67</f>
        <v>95368.049286924987</v>
      </c>
      <c r="I73" s="18">
        <f t="shared" si="13"/>
        <v>0.3108779117882518</v>
      </c>
      <c r="J73" s="17">
        <f t="shared" si="9"/>
        <v>29647.820013638317</v>
      </c>
      <c r="K73" s="17">
        <f>SUM($J73:J$136)</f>
        <v>606310.62048672431</v>
      </c>
      <c r="L73" s="19">
        <f t="shared" si="10"/>
        <v>20.450428402756589</v>
      </c>
      <c r="N73" s="6">
        <v>59</v>
      </c>
      <c r="O73" s="6">
        <f t="shared" si="2"/>
        <v>59</v>
      </c>
      <c r="P73" s="20">
        <f t="shared" si="3"/>
        <v>91789.28150068516</v>
      </c>
      <c r="Q73" s="20">
        <f t="shared" si="4"/>
        <v>95368.049286924987</v>
      </c>
      <c r="R73" s="5">
        <f t="shared" si="5"/>
        <v>95368.049286924987</v>
      </c>
      <c r="S73" s="5">
        <f t="shared" si="14"/>
        <v>2721352097.1134944</v>
      </c>
      <c r="T73" s="20">
        <f>SUM(S73:$S$136)</f>
        <v>42644405625.545944</v>
      </c>
      <c r="U73" s="6">
        <f t="shared" si="11"/>
        <v>15.67030068280336</v>
      </c>
    </row>
    <row r="74" spans="1:21">
      <c r="A74" s="21">
        <v>60</v>
      </c>
      <c r="B74" s="14">
        <f>Absterbeordnung!B68</f>
        <v>90986.4103757501</v>
      </c>
      <c r="C74" s="15">
        <f t="shared" si="12"/>
        <v>0.30478226645907031</v>
      </c>
      <c r="D74" s="14">
        <f t="shared" si="7"/>
        <v>27731.044371296186</v>
      </c>
      <c r="E74" s="14">
        <f>SUM(D74:$D$136)</f>
        <v>485881.4423807197</v>
      </c>
      <c r="F74" s="16">
        <f t="shared" si="8"/>
        <v>17.521209654968683</v>
      </c>
      <c r="G74" s="5"/>
      <c r="H74" s="17">
        <f>Absterbeordnung!C68</f>
        <v>94928.018881029784</v>
      </c>
      <c r="I74" s="18">
        <f t="shared" si="13"/>
        <v>0.30478226645907031</v>
      </c>
      <c r="J74" s="17">
        <f t="shared" si="9"/>
        <v>28932.376745029676</v>
      </c>
      <c r="K74" s="17">
        <f>SUM($J74:J$136)</f>
        <v>576662.80047308619</v>
      </c>
      <c r="L74" s="19">
        <f t="shared" si="10"/>
        <v>19.931400919979783</v>
      </c>
      <c r="N74" s="6">
        <v>60</v>
      </c>
      <c r="O74" s="6">
        <f t="shared" si="2"/>
        <v>60</v>
      </c>
      <c r="P74" s="20">
        <f t="shared" si="3"/>
        <v>90986.4103757501</v>
      </c>
      <c r="Q74" s="20">
        <f t="shared" si="4"/>
        <v>94928.018881029784</v>
      </c>
      <c r="R74" s="5">
        <f t="shared" si="5"/>
        <v>94928.018881029784</v>
      </c>
      <c r="S74" s="5">
        <f t="shared" si="14"/>
        <v>2632453103.6690793</v>
      </c>
      <c r="T74" s="20">
        <f>SUM(S74:$S$136)</f>
        <v>39923053528.432449</v>
      </c>
      <c r="U74" s="6">
        <f t="shared" si="11"/>
        <v>15.165722600257611</v>
      </c>
    </row>
    <row r="75" spans="1:21">
      <c r="A75" s="21">
        <v>61</v>
      </c>
      <c r="B75" s="14">
        <f>Absterbeordnung!B69</f>
        <v>90111.549058111268</v>
      </c>
      <c r="C75" s="15">
        <f t="shared" si="12"/>
        <v>0.29880614358732388</v>
      </c>
      <c r="D75" s="14">
        <f t="shared" si="7"/>
        <v>26925.884466734176</v>
      </c>
      <c r="E75" s="14">
        <f>SUM(D75:$D$136)</f>
        <v>458150.39800942352</v>
      </c>
      <c r="F75" s="16">
        <f t="shared" si="8"/>
        <v>17.015240430651385</v>
      </c>
      <c r="G75" s="5"/>
      <c r="H75" s="17">
        <f>Absterbeordnung!C69</f>
        <v>94440.545758007545</v>
      </c>
      <c r="I75" s="18">
        <f t="shared" si="13"/>
        <v>0.29880614358732388</v>
      </c>
      <c r="J75" s="17">
        <f t="shared" si="9"/>
        <v>28219.415276232434</v>
      </c>
      <c r="K75" s="17">
        <f>SUM($J75:J$136)</f>
        <v>547730.42372805648</v>
      </c>
      <c r="L75" s="19">
        <f t="shared" si="10"/>
        <v>19.409701383478978</v>
      </c>
      <c r="N75" s="6">
        <v>61</v>
      </c>
      <c r="O75" s="6">
        <f t="shared" si="2"/>
        <v>61</v>
      </c>
      <c r="P75" s="20">
        <f t="shared" si="3"/>
        <v>90111.549058111268</v>
      </c>
      <c r="Q75" s="20">
        <f t="shared" si="4"/>
        <v>94440.545758007545</v>
      </c>
      <c r="R75" s="5">
        <f t="shared" si="5"/>
        <v>94440.545758007545</v>
      </c>
      <c r="S75" s="5">
        <f t="shared" si="14"/>
        <v>2542895224.0554338</v>
      </c>
      <c r="T75" s="20">
        <f>SUM(S75:$S$136)</f>
        <v>37290600424.763374</v>
      </c>
      <c r="U75" s="6">
        <f t="shared" si="11"/>
        <v>14.664623249908018</v>
      </c>
    </row>
    <row r="76" spans="1:21">
      <c r="A76" s="21">
        <v>62</v>
      </c>
      <c r="B76" s="14">
        <f>Absterbeordnung!B70</f>
        <v>89142.642332725634</v>
      </c>
      <c r="C76" s="15">
        <f t="shared" si="12"/>
        <v>0.29294719959541554</v>
      </c>
      <c r="D76" s="14">
        <f t="shared" si="7"/>
        <v>26114.087435907717</v>
      </c>
      <c r="E76" s="14">
        <f>SUM(D76:$D$136)</f>
        <v>431224.51354268927</v>
      </c>
      <c r="F76" s="16">
        <f t="shared" si="8"/>
        <v>16.513099092627744</v>
      </c>
      <c r="G76" s="5"/>
      <c r="H76" s="17">
        <f>Absterbeordnung!C70</f>
        <v>93915.88968648114</v>
      </c>
      <c r="I76" s="18">
        <f t="shared" si="13"/>
        <v>0.29294719959541554</v>
      </c>
      <c r="J76" s="17">
        <f t="shared" si="9"/>
        <v>27512.39688116662</v>
      </c>
      <c r="K76" s="17">
        <f>SUM($J76:J$136)</f>
        <v>519511.00845182402</v>
      </c>
      <c r="L76" s="19">
        <f t="shared" si="10"/>
        <v>18.882797114905351</v>
      </c>
      <c r="N76" s="6">
        <v>62</v>
      </c>
      <c r="O76" s="6">
        <f t="shared" si="2"/>
        <v>62</v>
      </c>
      <c r="P76" s="20">
        <f t="shared" si="3"/>
        <v>89142.642332725634</v>
      </c>
      <c r="Q76" s="20">
        <f t="shared" si="4"/>
        <v>93915.88968648114</v>
      </c>
      <c r="R76" s="5">
        <f t="shared" si="5"/>
        <v>93915.88968648114</v>
      </c>
      <c r="S76" s="5">
        <f t="shared" si="14"/>
        <v>2452527754.8938322</v>
      </c>
      <c r="T76" s="20">
        <f>SUM(S76:$S$136)</f>
        <v>34747705200.707924</v>
      </c>
      <c r="U76" s="6">
        <f t="shared" si="11"/>
        <v>14.168119048345742</v>
      </c>
    </row>
    <row r="77" spans="1:21">
      <c r="A77" s="21">
        <v>63</v>
      </c>
      <c r="B77" s="14">
        <f>Absterbeordnung!B71</f>
        <v>88084.010141978622</v>
      </c>
      <c r="C77" s="15">
        <f t="shared" si="12"/>
        <v>0.28720313685825061</v>
      </c>
      <c r="D77" s="14">
        <f t="shared" si="7"/>
        <v>25298.004019830219</v>
      </c>
      <c r="E77" s="14">
        <f>SUM(D77:$D$136)</f>
        <v>405110.42610678158</v>
      </c>
      <c r="F77" s="16">
        <f t="shared" si="8"/>
        <v>16.013533154205749</v>
      </c>
      <c r="G77" s="5"/>
      <c r="H77" s="17">
        <f>Absterbeordnung!C71</f>
        <v>93341.687256992635</v>
      </c>
      <c r="I77" s="18">
        <f t="shared" si="13"/>
        <v>0.28720313685825061</v>
      </c>
      <c r="J77" s="17">
        <f t="shared" si="9"/>
        <v>26808.025379850082</v>
      </c>
      <c r="K77" s="17">
        <f>SUM($J77:J$136)</f>
        <v>491998.61157065735</v>
      </c>
      <c r="L77" s="19">
        <f t="shared" si="10"/>
        <v>18.352661361640681</v>
      </c>
      <c r="N77" s="6">
        <v>63</v>
      </c>
      <c r="O77" s="6">
        <f t="shared" si="2"/>
        <v>63</v>
      </c>
      <c r="P77" s="20">
        <f t="shared" si="3"/>
        <v>88084.010141978622</v>
      </c>
      <c r="Q77" s="20">
        <f t="shared" si="4"/>
        <v>93341.687256992635</v>
      </c>
      <c r="R77" s="5">
        <f t="shared" si="5"/>
        <v>93341.687256992635</v>
      </c>
      <c r="S77" s="5">
        <f t="shared" si="14"/>
        <v>2361358379.4451346</v>
      </c>
      <c r="T77" s="20">
        <f>SUM(S77:$S$136)</f>
        <v>32295177445.814087</v>
      </c>
      <c r="U77" s="6">
        <f t="shared" si="11"/>
        <v>13.676525226722561</v>
      </c>
    </row>
    <row r="78" spans="1:21">
      <c r="A78" s="21">
        <v>64</v>
      </c>
      <c r="B78" s="14">
        <f>Absterbeordnung!B72</f>
        <v>86934.862417443073</v>
      </c>
      <c r="C78" s="15">
        <f t="shared" si="12"/>
        <v>0.28157170280220639</v>
      </c>
      <c r="D78" s="14">
        <f t="shared" si="7"/>
        <v>24478.397243754982</v>
      </c>
      <c r="E78" s="14">
        <f>SUM(D78:$D$136)</f>
        <v>379812.42208695138</v>
      </c>
      <c r="F78" s="16">
        <f t="shared" si="8"/>
        <v>15.516229200171614</v>
      </c>
      <c r="G78" s="5"/>
      <c r="H78" s="17">
        <f>Absterbeordnung!C72</f>
        <v>92706.949573843231</v>
      </c>
      <c r="I78" s="18">
        <f t="shared" si="13"/>
        <v>0.28157170280220639</v>
      </c>
      <c r="J78" s="17">
        <f t="shared" si="9"/>
        <v>26103.653653105321</v>
      </c>
      <c r="K78" s="17">
        <f>SUM($J78:J$136)</f>
        <v>465190.58619080723</v>
      </c>
      <c r="L78" s="19">
        <f t="shared" si="10"/>
        <v>17.820899417866265</v>
      </c>
      <c r="N78" s="6">
        <v>64</v>
      </c>
      <c r="O78" s="6">
        <f t="shared" si="2"/>
        <v>64</v>
      </c>
      <c r="P78" s="20">
        <f t="shared" si="3"/>
        <v>86934.862417443073</v>
      </c>
      <c r="Q78" s="20">
        <f t="shared" si="4"/>
        <v>92706.949573843231</v>
      </c>
      <c r="R78" s="5">
        <f t="shared" si="5"/>
        <v>92706.949573843231</v>
      </c>
      <c r="S78" s="5">
        <f t="shared" si="14"/>
        <v>2269317538.9252963</v>
      </c>
      <c r="T78" s="20">
        <f>SUM(S78:$S$136)</f>
        <v>29933819066.36895</v>
      </c>
      <c r="U78" s="6">
        <f t="shared" si="11"/>
        <v>13.190670125673559</v>
      </c>
    </row>
    <row r="79" spans="1:21">
      <c r="A79" s="21">
        <v>65</v>
      </c>
      <c r="B79" s="14">
        <f>Absterbeordnung!B73</f>
        <v>85688.871693654277</v>
      </c>
      <c r="C79" s="15">
        <f t="shared" ref="C79:C110" si="15">1/(((1+($B$5/100))^A79))</f>
        <v>0.27605068902177099</v>
      </c>
      <c r="D79" s="14">
        <f t="shared" si="7"/>
        <v>23654.472072531393</v>
      </c>
      <c r="E79" s="14">
        <f>SUM(D79:$D$136)</f>
        <v>355334.02484319644</v>
      </c>
      <c r="F79" s="16">
        <f t="shared" si="8"/>
        <v>15.021853954450577</v>
      </c>
      <c r="G79" s="5"/>
      <c r="H79" s="17">
        <f>Absterbeordnung!C73</f>
        <v>92025.626489952992</v>
      </c>
      <c r="I79" s="18">
        <f t="shared" ref="I79:I110" si="16">1/(((1+($B$5/100))^A79))</f>
        <v>0.27605068902177099</v>
      </c>
      <c r="J79" s="17">
        <f t="shared" si="9"/>
        <v>25403.737600211665</v>
      </c>
      <c r="K79" s="17">
        <f>SUM($J79:J$136)</f>
        <v>439086.93253770197</v>
      </c>
      <c r="L79" s="19">
        <f t="shared" si="10"/>
        <v>17.284343723265486</v>
      </c>
      <c r="N79" s="6">
        <v>65</v>
      </c>
      <c r="O79" s="6">
        <f t="shared" ref="O79:O136" si="17">N79+$B$3</f>
        <v>65</v>
      </c>
      <c r="P79" s="20">
        <f t="shared" ref="P79:P127" si="18">B79</f>
        <v>85688.871693654277</v>
      </c>
      <c r="Q79" s="20">
        <f t="shared" ref="Q79:Q127" si="19">H79</f>
        <v>92025.626489952992</v>
      </c>
      <c r="R79" s="5">
        <f t="shared" ref="R79:R136" si="20">LOOKUP(N79,$O$14:$O$136,$Q$14:$Q$136)</f>
        <v>92025.626489952992</v>
      </c>
      <c r="S79" s="5">
        <f t="shared" ref="S79:S110" si="21">P79*R79*I79</f>
        <v>2176817611.7637982</v>
      </c>
      <c r="T79" s="20">
        <f>SUM(S79:$S$136)</f>
        <v>27664501527.443657</v>
      </c>
      <c r="U79" s="6">
        <f t="shared" si="11"/>
        <v>12.708690603172808</v>
      </c>
    </row>
    <row r="80" spans="1:21">
      <c r="A80" s="21">
        <v>66</v>
      </c>
      <c r="B80" s="14">
        <f>Absterbeordnung!B74</f>
        <v>84346.887126902438</v>
      </c>
      <c r="C80" s="15">
        <f t="shared" si="15"/>
        <v>0.27063793041350098</v>
      </c>
      <c r="D80" s="14">
        <f t="shared" ref="D80:D127" si="22">B80*C80</f>
        <v>22827.466968846045</v>
      </c>
      <c r="E80" s="14">
        <f>SUM(D80:$D$136)</f>
        <v>331679.55277066503</v>
      </c>
      <c r="F80" s="16">
        <f t="shared" ref="F80:F127" si="23">E80/D80</f>
        <v>14.529844823489491</v>
      </c>
      <c r="G80" s="5"/>
      <c r="H80" s="17">
        <f>Absterbeordnung!C74</f>
        <v>91277.239246908895</v>
      </c>
      <c r="I80" s="18">
        <f t="shared" si="16"/>
        <v>0.27063793041350098</v>
      </c>
      <c r="J80" s="17">
        <f t="shared" ref="J80:J127" si="24">H80*I80</f>
        <v>24703.083123641409</v>
      </c>
      <c r="K80" s="17">
        <f>SUM($J80:J$136)</f>
        <v>413683.19493749028</v>
      </c>
      <c r="L80" s="19">
        <f t="shared" ref="L80:L127" si="25">K80/J80</f>
        <v>16.746217177303919</v>
      </c>
      <c r="N80" s="6">
        <v>66</v>
      </c>
      <c r="O80" s="6">
        <f t="shared" si="17"/>
        <v>66</v>
      </c>
      <c r="P80" s="20">
        <f t="shared" si="18"/>
        <v>84346.887126902438</v>
      </c>
      <c r="Q80" s="20">
        <f t="shared" si="19"/>
        <v>91277.239246908895</v>
      </c>
      <c r="R80" s="5">
        <f t="shared" si="20"/>
        <v>91277.239246908895</v>
      </c>
      <c r="S80" s="5">
        <f t="shared" si="21"/>
        <v>2083628163.9162705</v>
      </c>
      <c r="T80" s="20">
        <f>SUM(S80:$S$136)</f>
        <v>25487683915.679855</v>
      </c>
      <c r="U80" s="6">
        <f t="shared" ref="U80:U127" si="26">T80/S80</f>
        <v>12.232357172488317</v>
      </c>
    </row>
    <row r="81" spans="1:21">
      <c r="A81" s="21">
        <v>67</v>
      </c>
      <c r="B81" s="14">
        <f>Absterbeordnung!B75</f>
        <v>82897.674075145173</v>
      </c>
      <c r="C81" s="15">
        <f t="shared" si="15"/>
        <v>0.26533130432696173</v>
      </c>
      <c r="D81" s="14">
        <f t="shared" si="22"/>
        <v>21995.347988029629</v>
      </c>
      <c r="E81" s="14">
        <f>SUM(D81:$D$136)</f>
        <v>308852.08580181899</v>
      </c>
      <c r="F81" s="16">
        <f t="shared" si="23"/>
        <v>14.04170036181757</v>
      </c>
      <c r="G81" s="5"/>
      <c r="H81" s="17">
        <f>Absterbeordnung!C75</f>
        <v>90471.21576792984</v>
      </c>
      <c r="I81" s="18">
        <f t="shared" si="16"/>
        <v>0.26533130432696173</v>
      </c>
      <c r="J81" s="17">
        <f t="shared" si="24"/>
        <v>24004.845683750809</v>
      </c>
      <c r="K81" s="17">
        <f>SUM($J81:J$136)</f>
        <v>388980.11181384884</v>
      </c>
      <c r="L81" s="19">
        <f t="shared" si="25"/>
        <v>16.204232967727616</v>
      </c>
      <c r="N81" s="6">
        <v>67</v>
      </c>
      <c r="O81" s="6">
        <f t="shared" si="17"/>
        <v>67</v>
      </c>
      <c r="P81" s="20">
        <f t="shared" si="18"/>
        <v>82897.674075145173</v>
      </c>
      <c r="Q81" s="20">
        <f t="shared" si="19"/>
        <v>90471.21576792984</v>
      </c>
      <c r="R81" s="5">
        <f t="shared" si="20"/>
        <v>90471.21576792984</v>
      </c>
      <c r="S81" s="5">
        <f t="shared" si="21"/>
        <v>1989945873.71573</v>
      </c>
      <c r="T81" s="20">
        <f>SUM(S81:$S$136)</f>
        <v>23404055751.763588</v>
      </c>
      <c r="U81" s="6">
        <f t="shared" si="26"/>
        <v>11.7611519292544</v>
      </c>
    </row>
    <row r="82" spans="1:21">
      <c r="A82" s="21">
        <v>68</v>
      </c>
      <c r="B82" s="14">
        <f>Absterbeordnung!B76</f>
        <v>81364.086198318066</v>
      </c>
      <c r="C82" s="15">
        <f t="shared" si="15"/>
        <v>0.26012872973231543</v>
      </c>
      <c r="D82" s="14">
        <f t="shared" si="22"/>
        <v>21165.136388599098</v>
      </c>
      <c r="E82" s="14">
        <f>SUM(D82:$D$136)</f>
        <v>286856.73781378934</v>
      </c>
      <c r="F82" s="16">
        <f t="shared" si="23"/>
        <v>13.553266680970165</v>
      </c>
      <c r="G82" s="5"/>
      <c r="H82" s="17">
        <f>Absterbeordnung!C76</f>
        <v>89604.938520994605</v>
      </c>
      <c r="I82" s="18">
        <f t="shared" si="16"/>
        <v>0.26012872973231543</v>
      </c>
      <c r="J82" s="17">
        <f t="shared" si="24"/>
        <v>23308.818835208545</v>
      </c>
      <c r="K82" s="17">
        <f>SUM($J82:J$136)</f>
        <v>364975.26613009803</v>
      </c>
      <c r="L82" s="19">
        <f t="shared" si="25"/>
        <v>15.658248009495612</v>
      </c>
      <c r="N82" s="6">
        <v>68</v>
      </c>
      <c r="O82" s="6">
        <f t="shared" si="17"/>
        <v>68</v>
      </c>
      <c r="P82" s="20">
        <f t="shared" si="18"/>
        <v>81364.086198318066</v>
      </c>
      <c r="Q82" s="20">
        <f t="shared" si="19"/>
        <v>89604.938520994605</v>
      </c>
      <c r="R82" s="5">
        <f t="shared" si="20"/>
        <v>89604.938520994605</v>
      </c>
      <c r="S82" s="5">
        <f t="shared" si="21"/>
        <v>1896500744.8888879</v>
      </c>
      <c r="T82" s="20">
        <f>SUM(S82:$S$136)</f>
        <v>21414109878.047859</v>
      </c>
      <c r="U82" s="6">
        <f t="shared" si="26"/>
        <v>11.291379629435616</v>
      </c>
    </row>
    <row r="83" spans="1:21">
      <c r="A83" s="21">
        <v>69</v>
      </c>
      <c r="B83" s="14">
        <f>Absterbeordnung!B77</f>
        <v>79730.412355451379</v>
      </c>
      <c r="C83" s="15">
        <f t="shared" si="15"/>
        <v>0.25502816640423082</v>
      </c>
      <c r="D83" s="14">
        <f t="shared" si="22"/>
        <v>20333.500869663996</v>
      </c>
      <c r="E83" s="14">
        <f>SUM(D83:$D$136)</f>
        <v>265691.60142519022</v>
      </c>
      <c r="F83" s="16">
        <f t="shared" si="23"/>
        <v>13.066692407188054</v>
      </c>
      <c r="G83" s="5"/>
      <c r="H83" s="17">
        <f>Absterbeordnung!C77</f>
        <v>88676.886631434172</v>
      </c>
      <c r="I83" s="18">
        <f t="shared" si="16"/>
        <v>0.25502816640423082</v>
      </c>
      <c r="J83" s="17">
        <f t="shared" si="24"/>
        <v>22615.103800050507</v>
      </c>
      <c r="K83" s="17">
        <f>SUM($J83:J$136)</f>
        <v>341666.44729488948</v>
      </c>
      <c r="L83" s="19">
        <f t="shared" si="25"/>
        <v>15.107887645164221</v>
      </c>
      <c r="N83" s="6">
        <v>69</v>
      </c>
      <c r="O83" s="6">
        <f t="shared" si="17"/>
        <v>69</v>
      </c>
      <c r="P83" s="20">
        <f t="shared" si="18"/>
        <v>79730.412355451379</v>
      </c>
      <c r="Q83" s="20">
        <f t="shared" si="19"/>
        <v>88676.886631434172</v>
      </c>
      <c r="R83" s="5">
        <f t="shared" si="20"/>
        <v>88676.886631434172</v>
      </c>
      <c r="S83" s="5">
        <f t="shared" si="21"/>
        <v>1803111551.4393623</v>
      </c>
      <c r="T83" s="20">
        <f>SUM(S83:$S$136)</f>
        <v>19517609133.158974</v>
      </c>
      <c r="U83" s="6">
        <f t="shared" si="26"/>
        <v>10.824404689537225</v>
      </c>
    </row>
    <row r="84" spans="1:21">
      <c r="A84" s="21">
        <v>70</v>
      </c>
      <c r="B84" s="14">
        <f>Absterbeordnung!B78</f>
        <v>77999.778730753489</v>
      </c>
      <c r="C84" s="15">
        <f t="shared" si="15"/>
        <v>0.25002761412179492</v>
      </c>
      <c r="D84" s="14">
        <f t="shared" si="22"/>
        <v>19502.098578078221</v>
      </c>
      <c r="E84" s="14">
        <f>SUM(D84:$D$136)</f>
        <v>245358.10055552627</v>
      </c>
      <c r="F84" s="16">
        <f t="shared" si="23"/>
        <v>12.581112723495647</v>
      </c>
      <c r="G84" s="5"/>
      <c r="H84" s="17">
        <f>Absterbeordnung!C78</f>
        <v>87650.543245801629</v>
      </c>
      <c r="I84" s="18">
        <f t="shared" si="16"/>
        <v>0.25002761412179492</v>
      </c>
      <c r="J84" s="17">
        <f t="shared" si="24"/>
        <v>21915.056204226988</v>
      </c>
      <c r="K84" s="17">
        <f>SUM($J84:J$136)</f>
        <v>319051.34349483898</v>
      </c>
      <c r="L84" s="19">
        <f t="shared" si="25"/>
        <v>14.558545527859525</v>
      </c>
      <c r="N84" s="6">
        <v>70</v>
      </c>
      <c r="O84" s="6">
        <f t="shared" si="17"/>
        <v>70</v>
      </c>
      <c r="P84" s="20">
        <f t="shared" si="18"/>
        <v>77999.778730753489</v>
      </c>
      <c r="Q84" s="20">
        <f t="shared" si="19"/>
        <v>87650.543245801629</v>
      </c>
      <c r="R84" s="5">
        <f t="shared" si="20"/>
        <v>87650.543245801629</v>
      </c>
      <c r="S84" s="5">
        <f t="shared" si="21"/>
        <v>1709369534.8017316</v>
      </c>
      <c r="T84" s="20">
        <f>SUM(S84:$S$136)</f>
        <v>17714497581.719616</v>
      </c>
      <c r="U84" s="6">
        <f t="shared" si="26"/>
        <v>10.363176142468403</v>
      </c>
    </row>
    <row r="85" spans="1:21">
      <c r="A85" s="21">
        <v>71</v>
      </c>
      <c r="B85" s="14">
        <f>Absterbeordnung!B79</f>
        <v>76183.729948326101</v>
      </c>
      <c r="C85" s="15">
        <f t="shared" si="15"/>
        <v>0.24512511188411268</v>
      </c>
      <c r="D85" s="14">
        <f t="shared" si="22"/>
        <v>18674.54532733246</v>
      </c>
      <c r="E85" s="14">
        <f>SUM(D85:$D$136)</f>
        <v>225856.00197744806</v>
      </c>
      <c r="F85" s="16">
        <f t="shared" si="23"/>
        <v>12.094324012637696</v>
      </c>
      <c r="G85" s="5"/>
      <c r="H85" s="17">
        <f>Absterbeordnung!C79</f>
        <v>86535.906999062601</v>
      </c>
      <c r="I85" s="18">
        <f t="shared" si="16"/>
        <v>0.24512511188411268</v>
      </c>
      <c r="J85" s="17">
        <f t="shared" si="24"/>
        <v>21212.12388513839</v>
      </c>
      <c r="K85" s="17">
        <f>SUM($J85:J$136)</f>
        <v>297136.287290612</v>
      </c>
      <c r="L85" s="19">
        <f t="shared" si="25"/>
        <v>14.007851778519512</v>
      </c>
      <c r="N85" s="6">
        <v>71</v>
      </c>
      <c r="O85" s="6">
        <f t="shared" si="17"/>
        <v>71</v>
      </c>
      <c r="P85" s="20">
        <f t="shared" si="18"/>
        <v>76183.729948326101</v>
      </c>
      <c r="Q85" s="20">
        <f t="shared" si="19"/>
        <v>86535.906999062601</v>
      </c>
      <c r="R85" s="5">
        <f t="shared" si="20"/>
        <v>86535.906999062601</v>
      </c>
      <c r="S85" s="5">
        <f t="shared" si="21"/>
        <v>1616018717.6958208</v>
      </c>
      <c r="T85" s="20">
        <f>SUM(S85:$S$136)</f>
        <v>16005128046.917887</v>
      </c>
      <c r="U85" s="6">
        <f t="shared" si="26"/>
        <v>9.9040486794228411</v>
      </c>
    </row>
    <row r="86" spans="1:21">
      <c r="A86" s="21">
        <v>72</v>
      </c>
      <c r="B86" s="14">
        <f>Absterbeordnung!B80</f>
        <v>74271.385790988177</v>
      </c>
      <c r="C86" s="15">
        <f t="shared" si="15"/>
        <v>0.24031873714128693</v>
      </c>
      <c r="D86" s="14">
        <f t="shared" si="22"/>
        <v>17848.805639023602</v>
      </c>
      <c r="E86" s="14">
        <f>SUM(D86:$D$136)</f>
        <v>207181.45665011561</v>
      </c>
      <c r="F86" s="16">
        <f t="shared" si="23"/>
        <v>11.607580968731375</v>
      </c>
      <c r="G86" s="5"/>
      <c r="H86" s="17">
        <f>Absterbeordnung!C80</f>
        <v>85330.844702397619</v>
      </c>
      <c r="I86" s="18">
        <f t="shared" si="16"/>
        <v>0.24031873714128693</v>
      </c>
      <c r="J86" s="17">
        <f t="shared" si="24"/>
        <v>20506.60083807947</v>
      </c>
      <c r="K86" s="17">
        <f>SUM($J86:J$136)</f>
        <v>275924.16340547369</v>
      </c>
      <c r="L86" s="19">
        <f t="shared" si="25"/>
        <v>13.455382761100994</v>
      </c>
      <c r="N86" s="6">
        <v>72</v>
      </c>
      <c r="O86" s="6">
        <f t="shared" si="17"/>
        <v>72</v>
      </c>
      <c r="P86" s="20">
        <f t="shared" si="18"/>
        <v>74271.385790988177</v>
      </c>
      <c r="Q86" s="20">
        <f t="shared" si="19"/>
        <v>85330.844702397619</v>
      </c>
      <c r="R86" s="5">
        <f t="shared" si="20"/>
        <v>85330.844702397619</v>
      </c>
      <c r="S86" s="5">
        <f t="shared" si="21"/>
        <v>1523053662.1068017</v>
      </c>
      <c r="T86" s="20">
        <f>SUM(S86:$S$136)</f>
        <v>14389109329.222063</v>
      </c>
      <c r="U86" s="6">
        <f t="shared" si="26"/>
        <v>9.4475393003014556</v>
      </c>
    </row>
    <row r="87" spans="1:21">
      <c r="A87" s="21">
        <v>73</v>
      </c>
      <c r="B87" s="14">
        <f>Absterbeordnung!B81</f>
        <v>72248.734130962592</v>
      </c>
      <c r="C87" s="15">
        <f t="shared" si="15"/>
        <v>0.2356066050404774</v>
      </c>
      <c r="D87" s="14">
        <f t="shared" si="22"/>
        <v>17022.278967068163</v>
      </c>
      <c r="E87" s="14">
        <f>SUM(D87:$D$136)</f>
        <v>189332.65101109201</v>
      </c>
      <c r="F87" s="16">
        <f t="shared" si="23"/>
        <v>11.122638242351739</v>
      </c>
      <c r="G87" s="5"/>
      <c r="H87" s="17">
        <f>Absterbeordnung!C81</f>
        <v>84012.006033147656</v>
      </c>
      <c r="I87" s="18">
        <f t="shared" si="16"/>
        <v>0.2356066050404774</v>
      </c>
      <c r="J87" s="17">
        <f t="shared" si="24"/>
        <v>19793.783524110026</v>
      </c>
      <c r="K87" s="17">
        <f>SUM($J87:J$136)</f>
        <v>255417.5625673942</v>
      </c>
      <c r="L87" s="19">
        <f t="shared" si="25"/>
        <v>12.903928258904124</v>
      </c>
      <c r="N87" s="6">
        <v>73</v>
      </c>
      <c r="O87" s="6">
        <f t="shared" si="17"/>
        <v>73</v>
      </c>
      <c r="P87" s="20">
        <f t="shared" si="18"/>
        <v>72248.734130962592</v>
      </c>
      <c r="Q87" s="20">
        <f t="shared" si="19"/>
        <v>84012.006033147656</v>
      </c>
      <c r="R87" s="5">
        <f t="shared" si="20"/>
        <v>84012.006033147656</v>
      </c>
      <c r="S87" s="5">
        <f t="shared" si="21"/>
        <v>1430075803.2792528</v>
      </c>
      <c r="T87" s="20">
        <f>SUM(S87:$S$136)</f>
        <v>12866055667.115263</v>
      </c>
      <c r="U87" s="6">
        <f t="shared" si="26"/>
        <v>8.9967648131746554</v>
      </c>
    </row>
    <row r="88" spans="1:21">
      <c r="A88" s="21">
        <v>74</v>
      </c>
      <c r="B88" s="14">
        <f>Absterbeordnung!B82</f>
        <v>70141.793748279335</v>
      </c>
      <c r="C88" s="15">
        <f t="shared" si="15"/>
        <v>0.23098686768674251</v>
      </c>
      <c r="D88" s="14">
        <f t="shared" si="22"/>
        <v>16201.833231844581</v>
      </c>
      <c r="E88" s="14">
        <f>SUM(D88:$D$136)</f>
        <v>172310.37204402382</v>
      </c>
      <c r="F88" s="16">
        <f t="shared" si="23"/>
        <v>10.635239208940201</v>
      </c>
      <c r="G88" s="5"/>
      <c r="H88" s="17">
        <f>Absterbeordnung!C82</f>
        <v>82609.331504511865</v>
      </c>
      <c r="I88" s="18">
        <f t="shared" si="16"/>
        <v>0.23098686768674251</v>
      </c>
      <c r="J88" s="17">
        <f t="shared" si="24"/>
        <v>19081.670725922933</v>
      </c>
      <c r="K88" s="17">
        <f>SUM($J88:J$136)</f>
        <v>235623.77904328416</v>
      </c>
      <c r="L88" s="19">
        <f t="shared" si="25"/>
        <v>12.348173408274112</v>
      </c>
      <c r="N88" s="6">
        <v>74</v>
      </c>
      <c r="O88" s="6">
        <f t="shared" si="17"/>
        <v>74</v>
      </c>
      <c r="P88" s="20">
        <f t="shared" si="18"/>
        <v>70141.793748279335</v>
      </c>
      <c r="Q88" s="20">
        <f t="shared" si="19"/>
        <v>82609.331504511865</v>
      </c>
      <c r="R88" s="5">
        <f t="shared" si="20"/>
        <v>82609.331504511865</v>
      </c>
      <c r="S88" s="5">
        <f t="shared" si="21"/>
        <v>1338422612.4302659</v>
      </c>
      <c r="T88" s="20">
        <f>SUM(S88:$S$136)</f>
        <v>11435979863.836008</v>
      </c>
      <c r="U88" s="6">
        <f t="shared" si="26"/>
        <v>8.5443713798819587</v>
      </c>
    </row>
    <row r="89" spans="1:21">
      <c r="A89" s="21">
        <v>75</v>
      </c>
      <c r="B89" s="14">
        <f>Absterbeordnung!B83</f>
        <v>67893.529664055386</v>
      </c>
      <c r="C89" s="15">
        <f t="shared" si="15"/>
        <v>0.22645771341837509</v>
      </c>
      <c r="D89" s="14">
        <f t="shared" si="22"/>
        <v>15375.013483624603</v>
      </c>
      <c r="E89" s="14">
        <f>SUM(D89:$D$136)</f>
        <v>156108.53881217926</v>
      </c>
      <c r="F89" s="16">
        <f t="shared" si="23"/>
        <v>10.153391993993703</v>
      </c>
      <c r="G89" s="5"/>
      <c r="H89" s="17">
        <f>Absterbeordnung!C83</f>
        <v>81070.781590046361</v>
      </c>
      <c r="I89" s="18">
        <f t="shared" si="16"/>
        <v>0.22645771341837509</v>
      </c>
      <c r="J89" s="17">
        <f t="shared" si="24"/>
        <v>18359.103823922396</v>
      </c>
      <c r="K89" s="17">
        <f>SUM($J89:J$136)</f>
        <v>216542.10831736118</v>
      </c>
      <c r="L89" s="19">
        <f t="shared" si="25"/>
        <v>11.794808199472193</v>
      </c>
      <c r="N89" s="6">
        <v>75</v>
      </c>
      <c r="O89" s="6">
        <f t="shared" si="17"/>
        <v>75</v>
      </c>
      <c r="P89" s="20">
        <f t="shared" si="18"/>
        <v>67893.529664055386</v>
      </c>
      <c r="Q89" s="20">
        <f t="shared" si="19"/>
        <v>81070.781590046361</v>
      </c>
      <c r="R89" s="5">
        <f t="shared" si="20"/>
        <v>81070.781590046361</v>
      </c>
      <c r="S89" s="5">
        <f t="shared" si="21"/>
        <v>1246464360.0749481</v>
      </c>
      <c r="T89" s="20">
        <f>SUM(S89:$S$136)</f>
        <v>10097557251.405741</v>
      </c>
      <c r="U89" s="6">
        <f t="shared" si="26"/>
        <v>8.1009594616877685</v>
      </c>
    </row>
    <row r="90" spans="1:21">
      <c r="A90" s="21">
        <v>76</v>
      </c>
      <c r="B90" s="14">
        <f>Absterbeordnung!B84</f>
        <v>65562.456975621943</v>
      </c>
      <c r="C90" s="15">
        <f t="shared" si="15"/>
        <v>0.22201736609644609</v>
      </c>
      <c r="D90" s="14">
        <f t="shared" si="22"/>
        <v>14556.004012539153</v>
      </c>
      <c r="E90" s="14">
        <f>SUM(D90:$D$136)</f>
        <v>140733.52532855468</v>
      </c>
      <c r="F90" s="16">
        <f t="shared" si="23"/>
        <v>9.6684175964310608</v>
      </c>
      <c r="G90" s="5"/>
      <c r="H90" s="17">
        <f>Absterbeordnung!C84</f>
        <v>79427.676402329977</v>
      </c>
      <c r="I90" s="18">
        <f t="shared" si="16"/>
        <v>0.22201736609644609</v>
      </c>
      <c r="J90" s="17">
        <f t="shared" si="24"/>
        <v>17634.323510006147</v>
      </c>
      <c r="K90" s="17">
        <f>SUM($J90:J$136)</f>
        <v>198183.00449343884</v>
      </c>
      <c r="L90" s="19">
        <f t="shared" si="25"/>
        <v>11.238480703894593</v>
      </c>
      <c r="N90" s="6">
        <v>76</v>
      </c>
      <c r="O90" s="6">
        <f t="shared" si="17"/>
        <v>76</v>
      </c>
      <c r="P90" s="20">
        <f t="shared" si="18"/>
        <v>65562.456975621943</v>
      </c>
      <c r="Q90" s="20">
        <f t="shared" si="19"/>
        <v>79427.676402329977</v>
      </c>
      <c r="R90" s="5">
        <f t="shared" si="20"/>
        <v>79427.676402329977</v>
      </c>
      <c r="S90" s="5">
        <f t="shared" si="21"/>
        <v>1156149576.4189765</v>
      </c>
      <c r="T90" s="20">
        <f>SUM(S90:$S$136)</f>
        <v>8851092891.3307934</v>
      </c>
      <c r="U90" s="6">
        <f t="shared" si="26"/>
        <v>7.655664173441906</v>
      </c>
    </row>
    <row r="91" spans="1:21">
      <c r="A91" s="21">
        <v>77</v>
      </c>
      <c r="B91" s="14">
        <f>Absterbeordnung!B85</f>
        <v>63079.939682395438</v>
      </c>
      <c r="C91" s="15">
        <f t="shared" si="15"/>
        <v>0.2176640844082805</v>
      </c>
      <c r="D91" s="14">
        <f t="shared" si="22"/>
        <v>13730.237315498163</v>
      </c>
      <c r="E91" s="14">
        <f>SUM(D91:$D$136)</f>
        <v>126177.52131601558</v>
      </c>
      <c r="F91" s="16">
        <f t="shared" si="23"/>
        <v>9.1897553127935563</v>
      </c>
      <c r="G91" s="5"/>
      <c r="H91" s="17">
        <f>Absterbeordnung!C85</f>
        <v>77642.171384652451</v>
      </c>
      <c r="I91" s="18">
        <f t="shared" si="16"/>
        <v>0.2176640844082805</v>
      </c>
      <c r="J91" s="17">
        <f t="shared" si="24"/>
        <v>16899.91214591117</v>
      </c>
      <c r="K91" s="17">
        <f>SUM($J91:J$136)</f>
        <v>180548.68098343266</v>
      </c>
      <c r="L91" s="19">
        <f t="shared" si="25"/>
        <v>10.683409441694364</v>
      </c>
      <c r="N91" s="6">
        <v>77</v>
      </c>
      <c r="O91" s="6">
        <f t="shared" si="17"/>
        <v>77</v>
      </c>
      <c r="P91" s="20">
        <f t="shared" si="18"/>
        <v>63079.939682395438</v>
      </c>
      <c r="Q91" s="20">
        <f t="shared" si="19"/>
        <v>77642.171384652451</v>
      </c>
      <c r="R91" s="5">
        <f t="shared" si="20"/>
        <v>77642.171384652451</v>
      </c>
      <c r="S91" s="5">
        <f t="shared" si="21"/>
        <v>1066045438.8018588</v>
      </c>
      <c r="T91" s="20">
        <f>SUM(S91:$S$136)</f>
        <v>7694943314.9118223</v>
      </c>
      <c r="U91" s="6">
        <f t="shared" si="26"/>
        <v>7.2182132532364296</v>
      </c>
    </row>
    <row r="92" spans="1:21">
      <c r="A92" s="21">
        <v>78</v>
      </c>
      <c r="B92" s="14">
        <f>Absterbeordnung!B86</f>
        <v>60450.030979564333</v>
      </c>
      <c r="C92" s="15">
        <f t="shared" si="15"/>
        <v>0.21339616118458871</v>
      </c>
      <c r="D92" s="14">
        <f t="shared" si="22"/>
        <v>12899.804554528491</v>
      </c>
      <c r="E92" s="14">
        <f>SUM(D92:$D$136)</f>
        <v>112447.28400051742</v>
      </c>
      <c r="F92" s="16">
        <f t="shared" si="23"/>
        <v>8.716975790229526</v>
      </c>
      <c r="G92" s="5"/>
      <c r="H92" s="17">
        <f>Absterbeordnung!C86</f>
        <v>75697.186992640185</v>
      </c>
      <c r="I92" s="18">
        <f t="shared" si="16"/>
        <v>0.21339616118458871</v>
      </c>
      <c r="J92" s="17">
        <f t="shared" si="24"/>
        <v>16153.489116701396</v>
      </c>
      <c r="K92" s="17">
        <f>SUM($J92:J$136)</f>
        <v>163648.76883752146</v>
      </c>
      <c r="L92" s="19">
        <f t="shared" si="25"/>
        <v>10.130861986239365</v>
      </c>
      <c r="N92" s="6">
        <v>78</v>
      </c>
      <c r="O92" s="6">
        <f t="shared" si="17"/>
        <v>78</v>
      </c>
      <c r="P92" s="20">
        <f t="shared" si="18"/>
        <v>60450.030979564333</v>
      </c>
      <c r="Q92" s="20">
        <f t="shared" si="19"/>
        <v>75697.186992640185</v>
      </c>
      <c r="R92" s="5">
        <f t="shared" si="20"/>
        <v>75697.186992640185</v>
      </c>
      <c r="S92" s="5">
        <f t="shared" si="21"/>
        <v>976478917.53265464</v>
      </c>
      <c r="T92" s="20">
        <f>SUM(S92:$S$136)</f>
        <v>6628897876.1099634</v>
      </c>
      <c r="U92" s="6">
        <f t="shared" si="26"/>
        <v>6.7885724485068417</v>
      </c>
    </row>
    <row r="93" spans="1:21">
      <c r="A93" s="21">
        <v>79</v>
      </c>
      <c r="B93" s="14">
        <f>Absterbeordnung!B87</f>
        <v>57737.820442377655</v>
      </c>
      <c r="C93" s="15">
        <f t="shared" si="15"/>
        <v>0.20921192272998898</v>
      </c>
      <c r="D93" s="14">
        <f t="shared" si="22"/>
        <v>12079.440428988692</v>
      </c>
      <c r="E93" s="14">
        <f>SUM(D93:$D$136)</f>
        <v>99547.479445988924</v>
      </c>
      <c r="F93" s="16">
        <f t="shared" si="23"/>
        <v>8.241067128166895</v>
      </c>
      <c r="G93" s="5"/>
      <c r="H93" s="17">
        <f>Absterbeordnung!C87</f>
        <v>73625.537317273673</v>
      </c>
      <c r="I93" s="18">
        <f t="shared" si="16"/>
        <v>0.20921192272998898</v>
      </c>
      <c r="J93" s="17">
        <f t="shared" si="24"/>
        <v>15403.340224175379</v>
      </c>
      <c r="K93" s="17">
        <f>SUM($J93:J$136)</f>
        <v>147495.27972082008</v>
      </c>
      <c r="L93" s="19">
        <f t="shared" si="25"/>
        <v>9.575538654228243</v>
      </c>
      <c r="N93" s="6">
        <v>79</v>
      </c>
      <c r="O93" s="6">
        <f t="shared" si="17"/>
        <v>79</v>
      </c>
      <c r="P93" s="20">
        <f t="shared" si="18"/>
        <v>57737.820442377655</v>
      </c>
      <c r="Q93" s="20">
        <f t="shared" si="19"/>
        <v>73625.537317273673</v>
      </c>
      <c r="R93" s="5">
        <f t="shared" si="20"/>
        <v>73625.537317273673</v>
      </c>
      <c r="S93" s="5">
        <f t="shared" si="21"/>
        <v>889355292.07629132</v>
      </c>
      <c r="T93" s="20">
        <f>SUM(S93:$S$136)</f>
        <v>5652418958.5773077</v>
      </c>
      <c r="U93" s="6">
        <f t="shared" si="26"/>
        <v>6.3556365031360578</v>
      </c>
    </row>
    <row r="94" spans="1:21">
      <c r="A94" s="21">
        <v>80</v>
      </c>
      <c r="B94" s="14">
        <f>Absterbeordnung!B88</f>
        <v>54864.404824298028</v>
      </c>
      <c r="C94" s="15">
        <f t="shared" si="15"/>
        <v>0.20510972816665585</v>
      </c>
      <c r="D94" s="14">
        <f t="shared" si="22"/>
        <v>11253.22315953713</v>
      </c>
      <c r="E94" s="14">
        <f>SUM(D94:$D$136)</f>
        <v>87468.039017000221</v>
      </c>
      <c r="F94" s="16">
        <f t="shared" si="23"/>
        <v>7.772709896263887</v>
      </c>
      <c r="G94" s="5"/>
      <c r="H94" s="17">
        <f>Absterbeordnung!C88</f>
        <v>71327.257871362861</v>
      </c>
      <c r="I94" s="18">
        <f t="shared" si="16"/>
        <v>0.20510972816665585</v>
      </c>
      <c r="J94" s="17">
        <f t="shared" si="24"/>
        <v>14629.9144728682</v>
      </c>
      <c r="K94" s="17">
        <f>SUM($J94:J$136)</f>
        <v>132091.93949664474</v>
      </c>
      <c r="L94" s="19">
        <f t="shared" si="25"/>
        <v>9.0288934868084745</v>
      </c>
      <c r="N94" s="6">
        <v>80</v>
      </c>
      <c r="O94" s="6">
        <f t="shared" si="17"/>
        <v>80</v>
      </c>
      <c r="P94" s="20">
        <f t="shared" si="18"/>
        <v>54864.404824298028</v>
      </c>
      <c r="Q94" s="20">
        <f t="shared" si="19"/>
        <v>71327.257871362861</v>
      </c>
      <c r="R94" s="5">
        <f t="shared" si="20"/>
        <v>71327.257871362861</v>
      </c>
      <c r="S94" s="5">
        <f t="shared" si="21"/>
        <v>802661550.18429756</v>
      </c>
      <c r="T94" s="20">
        <f>SUM(S94:$S$136)</f>
        <v>4763063666.5010185</v>
      </c>
      <c r="U94" s="6">
        <f t="shared" si="26"/>
        <v>5.9340872443776345</v>
      </c>
    </row>
    <row r="95" spans="1:21">
      <c r="A95" s="21">
        <v>81</v>
      </c>
      <c r="B95" s="14">
        <f>Absterbeordnung!B89</f>
        <v>51805.353871251624</v>
      </c>
      <c r="C95" s="15">
        <f t="shared" si="15"/>
        <v>0.20108796879083907</v>
      </c>
      <c r="D95" s="14">
        <f t="shared" si="22"/>
        <v>10417.43338246062</v>
      </c>
      <c r="E95" s="14">
        <f>SUM(D95:$D$136)</f>
        <v>76214.81585746308</v>
      </c>
      <c r="F95" s="16">
        <f t="shared" si="23"/>
        <v>7.3160838240427486</v>
      </c>
      <c r="G95" s="5"/>
      <c r="H95" s="17">
        <f>Absterbeordnung!C89</f>
        <v>68788.944267667728</v>
      </c>
      <c r="I95" s="18">
        <f t="shared" si="16"/>
        <v>0.20108796879083907</v>
      </c>
      <c r="J95" s="17">
        <f t="shared" si="24"/>
        <v>13832.629078051536</v>
      </c>
      <c r="K95" s="17">
        <f>SUM($J95:J$136)</f>
        <v>117462.02502377651</v>
      </c>
      <c r="L95" s="19">
        <f t="shared" si="25"/>
        <v>8.4916630353484628</v>
      </c>
      <c r="N95" s="6">
        <v>81</v>
      </c>
      <c r="O95" s="6">
        <f t="shared" si="17"/>
        <v>81</v>
      </c>
      <c r="P95" s="20">
        <f t="shared" si="18"/>
        <v>51805.353871251624</v>
      </c>
      <c r="Q95" s="20">
        <f t="shared" si="19"/>
        <v>68788.944267667728</v>
      </c>
      <c r="R95" s="5">
        <f t="shared" si="20"/>
        <v>68788.944267667728</v>
      </c>
      <c r="S95" s="5">
        <f t="shared" si="21"/>
        <v>716604244.35822487</v>
      </c>
      <c r="T95" s="20">
        <f>SUM(S95:$S$136)</f>
        <v>3960402116.3167171</v>
      </c>
      <c r="U95" s="6">
        <f t="shared" si="26"/>
        <v>5.5266238617712444</v>
      </c>
    </row>
    <row r="96" spans="1:21">
      <c r="A96" s="21">
        <v>82</v>
      </c>
      <c r="B96" s="14">
        <f>Absterbeordnung!B90</f>
        <v>48559.594048864186</v>
      </c>
      <c r="C96" s="15">
        <f t="shared" si="15"/>
        <v>0.19714506744199911</v>
      </c>
      <c r="D96" s="14">
        <f t="shared" si="22"/>
        <v>9573.284443719429</v>
      </c>
      <c r="E96" s="14">
        <f>SUM(D96:$D$136)</f>
        <v>65797.382475002436</v>
      </c>
      <c r="F96" s="16">
        <f t="shared" si="23"/>
        <v>6.873020734087655</v>
      </c>
      <c r="G96" s="5"/>
      <c r="H96" s="17">
        <f>Absterbeordnung!C90</f>
        <v>65988.736507384601</v>
      </c>
      <c r="I96" s="18">
        <f t="shared" si="16"/>
        <v>0.19714506744199911</v>
      </c>
      <c r="J96" s="17">
        <f t="shared" si="24"/>
        <v>13009.353909160645</v>
      </c>
      <c r="K96" s="17">
        <f>SUM($J96:J$136)</f>
        <v>103629.39594572497</v>
      </c>
      <c r="L96" s="19">
        <f t="shared" si="25"/>
        <v>7.9657603805177031</v>
      </c>
      <c r="N96" s="6">
        <v>82</v>
      </c>
      <c r="O96" s="6">
        <f t="shared" si="17"/>
        <v>82</v>
      </c>
      <c r="P96" s="20">
        <f t="shared" si="18"/>
        <v>48559.594048864186</v>
      </c>
      <c r="Q96" s="20">
        <f t="shared" si="19"/>
        <v>65988.736507384601</v>
      </c>
      <c r="R96" s="5">
        <f t="shared" si="20"/>
        <v>65988.736507384601</v>
      </c>
      <c r="S96" s="5">
        <f t="shared" si="21"/>
        <v>631728944.66684532</v>
      </c>
      <c r="T96" s="20">
        <f>SUM(S96:$S$136)</f>
        <v>3243797871.9584923</v>
      </c>
      <c r="U96" s="6">
        <f t="shared" si="26"/>
        <v>5.1347938057028131</v>
      </c>
    </row>
    <row r="97" spans="1:21">
      <c r="A97" s="21">
        <v>83</v>
      </c>
      <c r="B97" s="14">
        <f>Absterbeordnung!B91</f>
        <v>45191.603974588776</v>
      </c>
      <c r="C97" s="15">
        <f t="shared" si="15"/>
        <v>0.19327947788431285</v>
      </c>
      <c r="D97" s="14">
        <f t="shared" si="22"/>
        <v>8734.609620963156</v>
      </c>
      <c r="E97" s="14">
        <f>SUM(D97:$D$136)</f>
        <v>56224.098031283029</v>
      </c>
      <c r="F97" s="16">
        <f t="shared" si="23"/>
        <v>6.4369331282241387</v>
      </c>
      <c r="G97" s="5"/>
      <c r="H97" s="17">
        <f>Absterbeordnung!C91</f>
        <v>62921.038858375221</v>
      </c>
      <c r="I97" s="18">
        <f t="shared" si="16"/>
        <v>0.19327947788431285</v>
      </c>
      <c r="J97" s="17">
        <f t="shared" si="24"/>
        <v>12161.345538485322</v>
      </c>
      <c r="K97" s="17">
        <f>SUM($J97:J$136)</f>
        <v>90620.042036564337</v>
      </c>
      <c r="L97" s="19">
        <f t="shared" si="25"/>
        <v>7.4514815609663971</v>
      </c>
      <c r="N97" s="6">
        <v>83</v>
      </c>
      <c r="O97" s="6">
        <f t="shared" si="17"/>
        <v>83</v>
      </c>
      <c r="P97" s="20">
        <f t="shared" si="18"/>
        <v>45191.603974588776</v>
      </c>
      <c r="Q97" s="20">
        <f t="shared" si="19"/>
        <v>62921.038858375221</v>
      </c>
      <c r="R97" s="5">
        <f t="shared" si="20"/>
        <v>62921.038858375221</v>
      </c>
      <c r="S97" s="5">
        <f t="shared" si="21"/>
        <v>549590711.37336075</v>
      </c>
      <c r="T97" s="20">
        <f>SUM(S97:$S$136)</f>
        <v>2612068927.2916474</v>
      </c>
      <c r="U97" s="6">
        <f t="shared" si="26"/>
        <v>4.7527530455607643</v>
      </c>
    </row>
    <row r="98" spans="1:21">
      <c r="A98" s="21">
        <v>84</v>
      </c>
      <c r="B98" s="14">
        <f>Absterbeordnung!B92</f>
        <v>41641.241280781287</v>
      </c>
      <c r="C98" s="15">
        <f t="shared" si="15"/>
        <v>0.18948968420030671</v>
      </c>
      <c r="D98" s="14">
        <f t="shared" si="22"/>
        <v>7890.5856600040215</v>
      </c>
      <c r="E98" s="14">
        <f>SUM(D98:$D$136)</f>
        <v>47489.488410319871</v>
      </c>
      <c r="F98" s="16">
        <f t="shared" si="23"/>
        <v>6.0184998245485959</v>
      </c>
      <c r="G98" s="5"/>
      <c r="H98" s="17">
        <f>Absterbeordnung!C92</f>
        <v>59511.509678256531</v>
      </c>
      <c r="I98" s="18">
        <f t="shared" si="16"/>
        <v>0.18948968420030671</v>
      </c>
      <c r="J98" s="17">
        <f t="shared" si="24"/>
        <v>11276.817175216327</v>
      </c>
      <c r="K98" s="17">
        <f>SUM($J98:J$136)</f>
        <v>78458.696498079007</v>
      </c>
      <c r="L98" s="19">
        <f t="shared" si="25"/>
        <v>6.9575213714124891</v>
      </c>
      <c r="N98" s="6">
        <v>84</v>
      </c>
      <c r="O98" s="6">
        <f t="shared" si="17"/>
        <v>84</v>
      </c>
      <c r="P98" s="20">
        <f t="shared" si="18"/>
        <v>41641.241280781287</v>
      </c>
      <c r="Q98" s="20">
        <f t="shared" si="19"/>
        <v>59511.509678256531</v>
      </c>
      <c r="R98" s="5">
        <f t="shared" si="20"/>
        <v>59511.509678256531</v>
      </c>
      <c r="S98" s="5">
        <f t="shared" si="21"/>
        <v>469580664.87244153</v>
      </c>
      <c r="T98" s="20">
        <f>SUM(S98:$S$136)</f>
        <v>2062478215.9182863</v>
      </c>
      <c r="U98" s="6">
        <f t="shared" si="26"/>
        <v>4.3921702280449404</v>
      </c>
    </row>
    <row r="99" spans="1:21">
      <c r="A99" s="21">
        <v>85</v>
      </c>
      <c r="B99" s="14">
        <f>Absterbeordnung!B93</f>
        <v>37917.590804106716</v>
      </c>
      <c r="C99" s="15">
        <f t="shared" si="15"/>
        <v>0.18577420019637911</v>
      </c>
      <c r="D99" s="14">
        <f t="shared" si="22"/>
        <v>7044.1101050065045</v>
      </c>
      <c r="E99" s="14">
        <f>SUM(D99:$D$136)</f>
        <v>39598.902750315843</v>
      </c>
      <c r="F99" s="16">
        <f t="shared" si="23"/>
        <v>5.6215621505080486</v>
      </c>
      <c r="G99" s="5"/>
      <c r="H99" s="17">
        <f>Absterbeordnung!C93</f>
        <v>55740.563238591938</v>
      </c>
      <c r="I99" s="18">
        <f t="shared" si="16"/>
        <v>0.18577420019637911</v>
      </c>
      <c r="J99" s="17">
        <f t="shared" si="24"/>
        <v>10355.158554145108</v>
      </c>
      <c r="K99" s="17">
        <f>SUM($J99:J$136)</f>
        <v>67181.879322862689</v>
      </c>
      <c r="L99" s="19">
        <f t="shared" si="25"/>
        <v>6.4877692573785062</v>
      </c>
      <c r="N99" s="6">
        <v>85</v>
      </c>
      <c r="O99" s="6">
        <f t="shared" si="17"/>
        <v>85</v>
      </c>
      <c r="P99" s="20">
        <f t="shared" si="18"/>
        <v>37917.590804106716</v>
      </c>
      <c r="Q99" s="20">
        <f t="shared" si="19"/>
        <v>55740.563238591938</v>
      </c>
      <c r="R99" s="5">
        <f t="shared" si="20"/>
        <v>55740.563238591938</v>
      </c>
      <c r="S99" s="5">
        <f t="shared" si="21"/>
        <v>392642664.76771957</v>
      </c>
      <c r="T99" s="20">
        <f>SUM(S99:$S$136)</f>
        <v>1592897551.0458448</v>
      </c>
      <c r="U99" s="6">
        <f t="shared" si="26"/>
        <v>4.0568631327626479</v>
      </c>
    </row>
    <row r="100" spans="1:21">
      <c r="A100" s="13">
        <v>86</v>
      </c>
      <c r="B100" s="14">
        <f>Absterbeordnung!B94</f>
        <v>34069.884304721556</v>
      </c>
      <c r="C100" s="15">
        <f t="shared" si="15"/>
        <v>0.18213156881997952</v>
      </c>
      <c r="D100" s="14">
        <f t="shared" si="22"/>
        <v>6205.2014779341343</v>
      </c>
      <c r="E100" s="14">
        <f>SUM(D100:$D$136)</f>
        <v>32554.792645309346</v>
      </c>
      <c r="F100" s="16">
        <f t="shared" si="23"/>
        <v>5.2463715740858818</v>
      </c>
      <c r="G100" s="5"/>
      <c r="H100" s="17">
        <f>Absterbeordnung!C94</f>
        <v>51650.027130592389</v>
      </c>
      <c r="I100" s="18">
        <f t="shared" si="16"/>
        <v>0.18213156881997952</v>
      </c>
      <c r="J100" s="17">
        <f t="shared" si="24"/>
        <v>9407.1004708892979</v>
      </c>
      <c r="K100" s="17">
        <f>SUM($J100:J$136)</f>
        <v>56826.720768717598</v>
      </c>
      <c r="L100" s="19">
        <f t="shared" si="25"/>
        <v>6.0408327671816071</v>
      </c>
      <c r="N100" s="20">
        <v>86</v>
      </c>
      <c r="O100" s="6">
        <f t="shared" si="17"/>
        <v>86</v>
      </c>
      <c r="P100" s="20">
        <f t="shared" si="18"/>
        <v>34069.884304721556</v>
      </c>
      <c r="Q100" s="20">
        <f t="shared" si="19"/>
        <v>51650.027130592389</v>
      </c>
      <c r="R100" s="5">
        <f t="shared" si="20"/>
        <v>51650.027130592389</v>
      </c>
      <c r="S100" s="5">
        <f t="shared" si="21"/>
        <v>320498824.68608999</v>
      </c>
      <c r="T100" s="20">
        <f>SUM(S100:$S$136)</f>
        <v>1200254886.2781253</v>
      </c>
      <c r="U100" s="6">
        <f t="shared" si="26"/>
        <v>3.7449587762254835</v>
      </c>
    </row>
    <row r="101" spans="1:21">
      <c r="A101" s="13">
        <v>87</v>
      </c>
      <c r="B101" s="14">
        <f>Absterbeordnung!B95</f>
        <v>30153.562860970433</v>
      </c>
      <c r="C101" s="15">
        <f t="shared" si="15"/>
        <v>0.17856036158821526</v>
      </c>
      <c r="D101" s="14">
        <f t="shared" si="22"/>
        <v>5384.2310876278589</v>
      </c>
      <c r="E101" s="14">
        <f>SUM(D101:$D$136)</f>
        <v>26349.591167375213</v>
      </c>
      <c r="F101" s="16">
        <f t="shared" si="23"/>
        <v>4.8938447734761148</v>
      </c>
      <c r="G101" s="5"/>
      <c r="H101" s="17">
        <f>Absterbeordnung!C95</f>
        <v>47241.598560719525</v>
      </c>
      <c r="I101" s="18">
        <f t="shared" si="16"/>
        <v>0.17856036158821526</v>
      </c>
      <c r="J101" s="17">
        <f t="shared" si="24"/>
        <v>8435.4769210073882</v>
      </c>
      <c r="K101" s="17">
        <f>SUM($J101:J$136)</f>
        <v>47419.620297828296</v>
      </c>
      <c r="L101" s="19">
        <f t="shared" si="25"/>
        <v>5.621451014789252</v>
      </c>
      <c r="N101" s="20">
        <v>87</v>
      </c>
      <c r="O101" s="6">
        <f t="shared" si="17"/>
        <v>87</v>
      </c>
      <c r="P101" s="20">
        <f t="shared" si="18"/>
        <v>30153.562860970433</v>
      </c>
      <c r="Q101" s="20">
        <f t="shared" si="19"/>
        <v>47241.598560719525</v>
      </c>
      <c r="R101" s="5">
        <f t="shared" si="20"/>
        <v>47241.598560719525</v>
      </c>
      <c r="S101" s="5">
        <f t="shared" si="21"/>
        <v>254359683.59986159</v>
      </c>
      <c r="T101" s="20">
        <f>SUM(S101:$S$136)</f>
        <v>879756061.59203553</v>
      </c>
      <c r="U101" s="6">
        <f t="shared" si="26"/>
        <v>3.4587087432299128</v>
      </c>
    </row>
    <row r="102" spans="1:21">
      <c r="A102" s="13">
        <v>88</v>
      </c>
      <c r="B102" s="14">
        <f>Absterbeordnung!B96</f>
        <v>26268.629008516731</v>
      </c>
      <c r="C102" s="15">
        <f t="shared" si="15"/>
        <v>0.17505917802766199</v>
      </c>
      <c r="D102" s="14">
        <f t="shared" si="22"/>
        <v>4598.5646021445364</v>
      </c>
      <c r="E102" s="14">
        <f>SUM(D102:$D$136)</f>
        <v>20965.360079747355</v>
      </c>
      <c r="F102" s="16">
        <f t="shared" si="23"/>
        <v>4.5591096121537964</v>
      </c>
      <c r="G102" s="5"/>
      <c r="H102" s="17">
        <f>Absterbeordnung!C96</f>
        <v>42607.690898763263</v>
      </c>
      <c r="I102" s="18">
        <f t="shared" si="16"/>
        <v>0.17505917802766199</v>
      </c>
      <c r="J102" s="17">
        <f t="shared" si="24"/>
        <v>7458.8673463941914</v>
      </c>
      <c r="K102" s="17">
        <f>SUM($J102:J$136)</f>
        <v>38984.14337682091</v>
      </c>
      <c r="L102" s="19">
        <f t="shared" si="25"/>
        <v>5.2265500331852461</v>
      </c>
      <c r="N102" s="20">
        <v>88</v>
      </c>
      <c r="O102" s="6">
        <f t="shared" si="17"/>
        <v>88</v>
      </c>
      <c r="P102" s="20">
        <f t="shared" si="18"/>
        <v>26268.629008516731</v>
      </c>
      <c r="Q102" s="20">
        <f t="shared" si="19"/>
        <v>42607.690898763263</v>
      </c>
      <c r="R102" s="5">
        <f t="shared" si="20"/>
        <v>42607.690898763263</v>
      </c>
      <c r="S102" s="5">
        <f t="shared" si="21"/>
        <v>195934219.14616871</v>
      </c>
      <c r="T102" s="20">
        <f>SUM(S102:$S$136)</f>
        <v>625396377.99217391</v>
      </c>
      <c r="U102" s="6">
        <f t="shared" si="26"/>
        <v>3.1918690911546315</v>
      </c>
    </row>
    <row r="103" spans="1:21">
      <c r="A103" s="13">
        <v>89</v>
      </c>
      <c r="B103" s="14">
        <f>Absterbeordnung!B97</f>
        <v>22428.546194456019</v>
      </c>
      <c r="C103" s="15">
        <f t="shared" si="15"/>
        <v>0.17162664512515882</v>
      </c>
      <c r="D103" s="14">
        <f t="shared" si="22"/>
        <v>3849.3361383891347</v>
      </c>
      <c r="E103" s="14">
        <f>SUM(D103:$D$136)</f>
        <v>16366.795477602822</v>
      </c>
      <c r="F103" s="16">
        <f t="shared" si="23"/>
        <v>4.2518488615161516</v>
      </c>
      <c r="G103" s="5"/>
      <c r="H103" s="17">
        <f>Absterbeordnung!C97</f>
        <v>37825.684183585829</v>
      </c>
      <c r="I103" s="18">
        <f t="shared" si="16"/>
        <v>0.17162664512515882</v>
      </c>
      <c r="J103" s="17">
        <f t="shared" si="24"/>
        <v>6491.8952759926178</v>
      </c>
      <c r="K103" s="17">
        <f>SUM($J103:J$136)</f>
        <v>31525.276030426707</v>
      </c>
      <c r="L103" s="19">
        <f t="shared" si="25"/>
        <v>4.85609743998935</v>
      </c>
      <c r="N103" s="20">
        <v>89</v>
      </c>
      <c r="O103" s="6">
        <f t="shared" si="17"/>
        <v>89</v>
      </c>
      <c r="P103" s="20">
        <f t="shared" si="18"/>
        <v>22428.546194456019</v>
      </c>
      <c r="Q103" s="20">
        <f t="shared" si="19"/>
        <v>37825.684183585829</v>
      </c>
      <c r="R103" s="5">
        <f t="shared" si="20"/>
        <v>37825.684183585829</v>
      </c>
      <c r="S103" s="5">
        <f t="shared" si="21"/>
        <v>145603773.08717123</v>
      </c>
      <c r="T103" s="20">
        <f>SUM(S103:$S$136)</f>
        <v>429462158.84600514</v>
      </c>
      <c r="U103" s="6">
        <f t="shared" si="26"/>
        <v>2.9495263051246021</v>
      </c>
    </row>
    <row r="104" spans="1:21">
      <c r="A104" s="13">
        <v>90</v>
      </c>
      <c r="B104" s="14">
        <f>Absterbeordnung!B98</f>
        <v>18726.493148116988</v>
      </c>
      <c r="C104" s="15">
        <f t="shared" si="15"/>
        <v>0.16826141678937137</v>
      </c>
      <c r="D104" s="14">
        <f t="shared" si="22"/>
        <v>3150.9462685986196</v>
      </c>
      <c r="E104" s="14">
        <f>SUM(D104:$D$136)</f>
        <v>12517.459339213687</v>
      </c>
      <c r="F104" s="16">
        <f t="shared" si="23"/>
        <v>3.9726032347675719</v>
      </c>
      <c r="G104" s="5"/>
      <c r="H104" s="17">
        <f>Absterbeordnung!C98</f>
        <v>32961.173711094139</v>
      </c>
      <c r="I104" s="18">
        <f t="shared" si="16"/>
        <v>0.16826141678937137</v>
      </c>
      <c r="J104" s="17">
        <f t="shared" si="24"/>
        <v>5546.0937876692815</v>
      </c>
      <c r="K104" s="17">
        <f>SUM($J104:J$136)</f>
        <v>25033.380754434089</v>
      </c>
      <c r="L104" s="19">
        <f t="shared" si="25"/>
        <v>4.513695893511791</v>
      </c>
      <c r="N104" s="20">
        <v>90</v>
      </c>
      <c r="O104" s="6">
        <f t="shared" si="17"/>
        <v>90</v>
      </c>
      <c r="P104" s="20">
        <f t="shared" si="18"/>
        <v>18726.493148116988</v>
      </c>
      <c r="Q104" s="20">
        <f t="shared" si="19"/>
        <v>32961.173711094139</v>
      </c>
      <c r="R104" s="5">
        <f t="shared" si="20"/>
        <v>32961.173711094139</v>
      </c>
      <c r="S104" s="5">
        <f t="shared" si="21"/>
        <v>103858887.31360298</v>
      </c>
      <c r="T104" s="20">
        <f>SUM(S104:$S$136)</f>
        <v>283858385.75883389</v>
      </c>
      <c r="U104" s="6">
        <f t="shared" si="26"/>
        <v>2.733115991332745</v>
      </c>
    </row>
    <row r="105" spans="1:21">
      <c r="A105" s="13">
        <v>91</v>
      </c>
      <c r="B105" s="14">
        <f>Absterbeordnung!B99</f>
        <v>15267.330617936132</v>
      </c>
      <c r="C105" s="15">
        <f t="shared" si="15"/>
        <v>0.16496217332291313</v>
      </c>
      <c r="D105" s="14">
        <f t="shared" si="22"/>
        <v>2518.5320395741987</v>
      </c>
      <c r="E105" s="14">
        <f>SUM(D105:$D$136)</f>
        <v>9366.5130706150649</v>
      </c>
      <c r="F105" s="16">
        <f t="shared" si="23"/>
        <v>3.7190366941683362</v>
      </c>
      <c r="G105" s="5"/>
      <c r="H105" s="17">
        <f>Absterbeordnung!C99</f>
        <v>28115.630280135709</v>
      </c>
      <c r="I105" s="18">
        <f t="shared" si="16"/>
        <v>0.16496217332291313</v>
      </c>
      <c r="J105" s="17">
        <f t="shared" si="24"/>
        <v>4638.0154753546913</v>
      </c>
      <c r="K105" s="17">
        <f>SUM($J105:J$136)</f>
        <v>19487.286966764805</v>
      </c>
      <c r="L105" s="19">
        <f t="shared" si="25"/>
        <v>4.2016433688752448</v>
      </c>
      <c r="N105" s="20">
        <v>91</v>
      </c>
      <c r="O105" s="6">
        <f t="shared" si="17"/>
        <v>91</v>
      </c>
      <c r="P105" s="20">
        <f t="shared" si="18"/>
        <v>15267.330617936132</v>
      </c>
      <c r="Q105" s="20">
        <f t="shared" si="19"/>
        <v>28115.630280135709</v>
      </c>
      <c r="R105" s="5">
        <f t="shared" si="20"/>
        <v>28115.630280135709</v>
      </c>
      <c r="S105" s="5">
        <f t="shared" si="21"/>
        <v>70810115.673344284</v>
      </c>
      <c r="T105" s="20">
        <f>SUM(S105:$S$136)</f>
        <v>179999498.4452309</v>
      </c>
      <c r="U105" s="6">
        <f t="shared" si="26"/>
        <v>2.5420026041983972</v>
      </c>
    </row>
    <row r="106" spans="1:21">
      <c r="A106" s="13">
        <v>92</v>
      </c>
      <c r="B106" s="14">
        <f>Absterbeordnung!B100</f>
        <v>12177.755086080522</v>
      </c>
      <c r="C106" s="15">
        <f t="shared" si="15"/>
        <v>0.16172762090481677</v>
      </c>
      <c r="D106" s="14">
        <f t="shared" si="22"/>
        <v>1969.4793580333348</v>
      </c>
      <c r="E106" s="14">
        <f>SUM(D106:$D$136)</f>
        <v>6847.9810310408666</v>
      </c>
      <c r="F106" s="16">
        <f t="shared" si="23"/>
        <v>3.477051436517244</v>
      </c>
      <c r="G106" s="5"/>
      <c r="H106" s="17">
        <f>Absterbeordnung!C100</f>
        <v>23462.820799609261</v>
      </c>
      <c r="I106" s="18">
        <f t="shared" si="16"/>
        <v>0.16172762090481677</v>
      </c>
      <c r="J106" s="17">
        <f t="shared" si="24"/>
        <v>3794.5861876368563</v>
      </c>
      <c r="K106" s="17">
        <f>SUM($J106:J$136)</f>
        <v>14849.271491410111</v>
      </c>
      <c r="L106" s="19">
        <f t="shared" si="25"/>
        <v>3.9132782224819485</v>
      </c>
      <c r="N106" s="20">
        <v>92</v>
      </c>
      <c r="O106" s="6">
        <f t="shared" si="17"/>
        <v>92</v>
      </c>
      <c r="P106" s="20">
        <f t="shared" si="18"/>
        <v>12177.755086080522</v>
      </c>
      <c r="Q106" s="20">
        <f t="shared" si="19"/>
        <v>23462.820799609261</v>
      </c>
      <c r="R106" s="5">
        <f t="shared" si="20"/>
        <v>23462.820799609261</v>
      </c>
      <c r="S106" s="5">
        <f t="shared" si="21"/>
        <v>46209541.246065632</v>
      </c>
      <c r="T106" s="20">
        <f>SUM(S106:$S$136)</f>
        <v>109189382.77188665</v>
      </c>
      <c r="U106" s="6">
        <f t="shared" si="26"/>
        <v>2.3629185624339701</v>
      </c>
    </row>
    <row r="107" spans="1:21">
      <c r="A107" s="13">
        <v>93</v>
      </c>
      <c r="B107" s="14">
        <f>Absterbeordnung!B101</f>
        <v>9409.6667577409353</v>
      </c>
      <c r="C107" s="15">
        <f t="shared" si="15"/>
        <v>0.15855649108315373</v>
      </c>
      <c r="D107" s="14">
        <f t="shared" si="22"/>
        <v>1491.9637433691987</v>
      </c>
      <c r="E107" s="14">
        <f>SUM(D107:$D$136)</f>
        <v>4878.5016730075313</v>
      </c>
      <c r="F107" s="16">
        <f t="shared" si="23"/>
        <v>3.2698526989608658</v>
      </c>
      <c r="G107" s="5"/>
      <c r="H107" s="17">
        <f>Absterbeordnung!C101</f>
        <v>19063.702336473325</v>
      </c>
      <c r="I107" s="18">
        <f t="shared" si="16"/>
        <v>0.15855649108315373</v>
      </c>
      <c r="J107" s="17">
        <f t="shared" si="24"/>
        <v>3022.6737495249295</v>
      </c>
      <c r="K107" s="17">
        <f>SUM($J107:J$136)</f>
        <v>11054.685303773256</v>
      </c>
      <c r="L107" s="19">
        <f t="shared" si="25"/>
        <v>3.6572538817696452</v>
      </c>
      <c r="N107" s="20">
        <v>93</v>
      </c>
      <c r="O107" s="6">
        <f t="shared" si="17"/>
        <v>93</v>
      </c>
      <c r="P107" s="20">
        <f t="shared" si="18"/>
        <v>9409.6667577409353</v>
      </c>
      <c r="Q107" s="20">
        <f t="shared" si="19"/>
        <v>19063.702336473325</v>
      </c>
      <c r="R107" s="5">
        <f t="shared" si="20"/>
        <v>19063.702336473325</v>
      </c>
      <c r="S107" s="5">
        <f t="shared" si="21"/>
        <v>28442352.700400881</v>
      </c>
      <c r="T107" s="20">
        <f>SUM(S107:$S$136)</f>
        <v>62979841.525821038</v>
      </c>
      <c r="U107" s="6">
        <f t="shared" si="26"/>
        <v>2.2142978884068674</v>
      </c>
    </row>
    <row r="108" spans="1:21">
      <c r="A108" s="13">
        <v>94</v>
      </c>
      <c r="B108" s="14">
        <f>Absterbeordnung!B102</f>
        <v>7088.854728625598</v>
      </c>
      <c r="C108" s="15">
        <f t="shared" si="15"/>
        <v>0.15544754027760166</v>
      </c>
      <c r="D108" s="14">
        <f t="shared" si="22"/>
        <v>1101.9450309500946</v>
      </c>
      <c r="E108" s="14">
        <f>SUM(D108:$D$136)</f>
        <v>3386.5379296383317</v>
      </c>
      <c r="F108" s="16">
        <f t="shared" si="23"/>
        <v>3.073236717369165</v>
      </c>
      <c r="G108" s="5"/>
      <c r="H108" s="17">
        <f>Absterbeordnung!C102</f>
        <v>15101.739584368894</v>
      </c>
      <c r="I108" s="18">
        <f t="shared" si="16"/>
        <v>0.15544754027760166</v>
      </c>
      <c r="J108" s="17">
        <f t="shared" si="24"/>
        <v>2347.528272303035</v>
      </c>
      <c r="K108" s="17">
        <f>SUM($J108:J$136)</f>
        <v>8032.0115542483254</v>
      </c>
      <c r="L108" s="19">
        <f t="shared" si="25"/>
        <v>3.4214759621908821</v>
      </c>
      <c r="N108" s="20">
        <v>94</v>
      </c>
      <c r="O108" s="6">
        <f t="shared" si="17"/>
        <v>94</v>
      </c>
      <c r="P108" s="20">
        <f t="shared" si="18"/>
        <v>7088.854728625598</v>
      </c>
      <c r="Q108" s="20">
        <f t="shared" si="19"/>
        <v>15101.739584368894</v>
      </c>
      <c r="R108" s="5">
        <f t="shared" si="20"/>
        <v>15101.739584368894</v>
      </c>
      <c r="S108" s="5">
        <f t="shared" si="21"/>
        <v>16641286.893697649</v>
      </c>
      <c r="T108" s="20">
        <f>SUM(S108:$S$136)</f>
        <v>34537488.825420156</v>
      </c>
      <c r="U108" s="6">
        <f t="shared" si="26"/>
        <v>2.0754097351990319</v>
      </c>
    </row>
    <row r="109" spans="1:21">
      <c r="A109" s="13">
        <v>95</v>
      </c>
      <c r="B109" s="14">
        <f>Absterbeordnung!B103</f>
        <v>5160.7127178742421</v>
      </c>
      <c r="C109" s="15">
        <f t="shared" si="15"/>
        <v>0.15239954929176638</v>
      </c>
      <c r="D109" s="14">
        <f t="shared" si="22"/>
        <v>786.49029222832121</v>
      </c>
      <c r="E109" s="14">
        <f>SUM(D109:$D$136)</f>
        <v>2284.5928986882373</v>
      </c>
      <c r="F109" s="16">
        <f t="shared" si="23"/>
        <v>2.9047947841993338</v>
      </c>
      <c r="G109" s="5"/>
      <c r="H109" s="17">
        <f>Absterbeordnung!C103</f>
        <v>11621.762840648711</v>
      </c>
      <c r="I109" s="18">
        <f t="shared" si="16"/>
        <v>0.15239954929176638</v>
      </c>
      <c r="J109" s="17">
        <f t="shared" si="24"/>
        <v>1771.1514188906622</v>
      </c>
      <c r="K109" s="17">
        <f>SUM($J109:J$136)</f>
        <v>5684.4832819452904</v>
      </c>
      <c r="L109" s="19">
        <f t="shared" si="25"/>
        <v>3.2094846444612246</v>
      </c>
      <c r="N109" s="20">
        <v>95</v>
      </c>
      <c r="O109" s="6">
        <f t="shared" si="17"/>
        <v>95</v>
      </c>
      <c r="P109" s="20">
        <f t="shared" si="18"/>
        <v>5160.7127178742421</v>
      </c>
      <c r="Q109" s="20">
        <f t="shared" si="19"/>
        <v>11621.762840648711</v>
      </c>
      <c r="R109" s="5">
        <f t="shared" si="20"/>
        <v>11621.762840648711</v>
      </c>
      <c r="S109" s="5">
        <f t="shared" si="21"/>
        <v>9140403.6527500488</v>
      </c>
      <c r="T109" s="20">
        <f>SUM(S109:$S$136)</f>
        <v>17896201.931722499</v>
      </c>
      <c r="U109" s="6">
        <f t="shared" si="26"/>
        <v>1.9579224957245862</v>
      </c>
    </row>
    <row r="110" spans="1:21">
      <c r="A110" s="13">
        <v>96</v>
      </c>
      <c r="B110" s="14">
        <f>Absterbeordnung!B104</f>
        <v>3655.8927518074915</v>
      </c>
      <c r="C110" s="15">
        <f t="shared" si="15"/>
        <v>0.14941132283506506</v>
      </c>
      <c r="D110" s="14">
        <f t="shared" si="22"/>
        <v>546.2317721906835</v>
      </c>
      <c r="E110" s="14">
        <f>SUM(D110:$D$136)</f>
        <v>1498.1026064599159</v>
      </c>
      <c r="F110" s="16">
        <f t="shared" si="23"/>
        <v>2.7426134522562058</v>
      </c>
      <c r="G110" s="5"/>
      <c r="H110" s="17">
        <f>Absterbeordnung!C104</f>
        <v>8673.9394598059062</v>
      </c>
      <c r="I110" s="18">
        <f t="shared" si="16"/>
        <v>0.14941132283506506</v>
      </c>
      <c r="J110" s="17">
        <f t="shared" si="24"/>
        <v>1295.98476888087</v>
      </c>
      <c r="K110" s="17">
        <f>SUM($J110:J$136)</f>
        <v>3913.3318630546282</v>
      </c>
      <c r="L110" s="19">
        <f t="shared" si="25"/>
        <v>3.0195816779806237</v>
      </c>
      <c r="N110" s="20">
        <v>96</v>
      </c>
      <c r="O110" s="6">
        <f t="shared" si="17"/>
        <v>96</v>
      </c>
      <c r="P110" s="20">
        <f t="shared" si="18"/>
        <v>3655.8927518074915</v>
      </c>
      <c r="Q110" s="20">
        <f t="shared" si="19"/>
        <v>8673.9394598059062</v>
      </c>
      <c r="R110" s="5">
        <f t="shared" si="20"/>
        <v>8673.9394598059062</v>
      </c>
      <c r="S110" s="5">
        <f t="shared" si="21"/>
        <v>4737981.3230044795</v>
      </c>
      <c r="T110" s="20">
        <f>SUM(S110:$S$136)</f>
        <v>8755798.2789724376</v>
      </c>
      <c r="U110" s="6">
        <f t="shared" si="26"/>
        <v>1.8480018560774221</v>
      </c>
    </row>
    <row r="111" spans="1:21">
      <c r="A111" s="13">
        <v>97</v>
      </c>
      <c r="B111" s="14">
        <f>Absterbeordnung!B105</f>
        <v>2487.7305232588042</v>
      </c>
      <c r="C111" s="15">
        <f t="shared" ref="C111:C127" si="27">1/(((1+($B$5/100))^A111))</f>
        <v>0.14648168905398534</v>
      </c>
      <c r="D111" s="14">
        <f t="shared" si="22"/>
        <v>364.40696895810441</v>
      </c>
      <c r="E111" s="14">
        <f>SUM(D111:$D$136)</f>
        <v>951.87083426923289</v>
      </c>
      <c r="F111" s="16">
        <f t="shared" si="23"/>
        <v>2.6121093045799264</v>
      </c>
      <c r="G111" s="5"/>
      <c r="H111" s="17">
        <f>Absterbeordnung!C105</f>
        <v>6252.8329985087876</v>
      </c>
      <c r="I111" s="18">
        <f t="shared" ref="I111:I127" si="28">1/(((1+($B$5/100))^A111))</f>
        <v>0.14648168905398534</v>
      </c>
      <c r="J111" s="17">
        <f t="shared" si="24"/>
        <v>915.925538994063</v>
      </c>
      <c r="K111" s="17">
        <f>SUM($J111:J$136)</f>
        <v>2617.3470941737583</v>
      </c>
      <c r="L111" s="19">
        <f t="shared" si="25"/>
        <v>2.8575981155065531</v>
      </c>
      <c r="N111" s="20">
        <v>97</v>
      </c>
      <c r="O111" s="6">
        <f t="shared" si="17"/>
        <v>97</v>
      </c>
      <c r="P111" s="20">
        <f t="shared" si="18"/>
        <v>2487.7305232588042</v>
      </c>
      <c r="Q111" s="20">
        <f t="shared" si="19"/>
        <v>6252.8329985087876</v>
      </c>
      <c r="R111" s="5">
        <f t="shared" si="20"/>
        <v>6252.8329985087876</v>
      </c>
      <c r="S111" s="5">
        <f t="shared" ref="S111:S136" si="29">P111*R111*I111</f>
        <v>2278575.9203878026</v>
      </c>
      <c r="T111" s="20">
        <f>SUM(S111:$S$136)</f>
        <v>4017816.9559679627</v>
      </c>
      <c r="U111" s="6">
        <f t="shared" si="26"/>
        <v>1.7633017710834711</v>
      </c>
    </row>
    <row r="112" spans="1:21">
      <c r="A112" s="13">
        <v>98</v>
      </c>
      <c r="B112" s="14">
        <f>Absterbeordnung!B106</f>
        <v>1648.2578603937854</v>
      </c>
      <c r="C112" s="15">
        <f t="shared" si="27"/>
        <v>0.14360949907253467</v>
      </c>
      <c r="D112" s="14">
        <f t="shared" si="22"/>
        <v>236.70548567351932</v>
      </c>
      <c r="E112" s="14">
        <f>SUM(D112:$D$136)</f>
        <v>587.46386531112853</v>
      </c>
      <c r="F112" s="16">
        <f t="shared" si="23"/>
        <v>2.4818346040420862</v>
      </c>
      <c r="G112" s="5"/>
      <c r="H112" s="17">
        <f>Absterbeordnung!C106</f>
        <v>4368.1442948959611</v>
      </c>
      <c r="I112" s="18">
        <f t="shared" si="28"/>
        <v>0.14360949907253467</v>
      </c>
      <c r="J112" s="17">
        <f t="shared" si="24"/>
        <v>627.30701406655919</v>
      </c>
      <c r="K112" s="17">
        <f>SUM($J112:J$136)</f>
        <v>1701.4215551796963</v>
      </c>
      <c r="L112" s="19">
        <f t="shared" si="25"/>
        <v>2.712262922345023</v>
      </c>
      <c r="N112" s="20">
        <v>98</v>
      </c>
      <c r="O112" s="6">
        <f t="shared" si="17"/>
        <v>98</v>
      </c>
      <c r="P112" s="20">
        <f t="shared" si="18"/>
        <v>1648.2578603937854</v>
      </c>
      <c r="Q112" s="20">
        <f t="shared" si="19"/>
        <v>4368.1442948959611</v>
      </c>
      <c r="R112" s="5">
        <f t="shared" si="20"/>
        <v>4368.1442948959611</v>
      </c>
      <c r="S112" s="5">
        <f t="shared" si="29"/>
        <v>1033963.7168153611</v>
      </c>
      <c r="T112" s="20">
        <f>SUM(S112:$S$136)</f>
        <v>1739241.0355801596</v>
      </c>
      <c r="U112" s="6">
        <f t="shared" si="26"/>
        <v>1.6821103171173875</v>
      </c>
    </row>
    <row r="113" spans="1:21">
      <c r="A113" s="13">
        <v>99</v>
      </c>
      <c r="B113" s="14">
        <f>Absterbeordnung!B107</f>
        <v>1052.4420358188929</v>
      </c>
      <c r="C113" s="15">
        <f t="shared" si="27"/>
        <v>0.14079362654170063</v>
      </c>
      <c r="D113" s="14">
        <f t="shared" si="22"/>
        <v>148.17713094787234</v>
      </c>
      <c r="E113" s="14">
        <f>SUM(D113:$D$136)</f>
        <v>350.7583796376091</v>
      </c>
      <c r="F113" s="16">
        <f t="shared" si="23"/>
        <v>2.3671559666046131</v>
      </c>
      <c r="G113" s="5"/>
      <c r="H113" s="17">
        <f>Absterbeordnung!C107</f>
        <v>2942.440309227959</v>
      </c>
      <c r="I113" s="18">
        <f t="shared" si="28"/>
        <v>0.14079362654170063</v>
      </c>
      <c r="J113" s="17">
        <f t="shared" si="24"/>
        <v>414.27684201868738</v>
      </c>
      <c r="K113" s="17">
        <f>SUM($J113:J$136)</f>
        <v>1074.1145411131367</v>
      </c>
      <c r="L113" s="19">
        <f t="shared" si="25"/>
        <v>2.5927457974218244</v>
      </c>
      <c r="N113" s="20">
        <v>99</v>
      </c>
      <c r="O113" s="6">
        <f t="shared" si="17"/>
        <v>99</v>
      </c>
      <c r="P113" s="20">
        <f t="shared" si="18"/>
        <v>1052.4420358188929</v>
      </c>
      <c r="Q113" s="20">
        <f t="shared" si="19"/>
        <v>2942.440309227959</v>
      </c>
      <c r="R113" s="5">
        <f t="shared" si="20"/>
        <v>2942.440309227959</v>
      </c>
      <c r="S113" s="5">
        <f t="shared" si="29"/>
        <v>436002.36300676921</v>
      </c>
      <c r="T113" s="20">
        <f>SUM(S113:$S$136)</f>
        <v>705277.31876479881</v>
      </c>
      <c r="U113" s="6">
        <f t="shared" si="26"/>
        <v>1.6175997623064464</v>
      </c>
    </row>
    <row r="114" spans="1:21">
      <c r="A114" s="13">
        <v>100</v>
      </c>
      <c r="B114" s="14">
        <f>Absterbeordnung!B108</f>
        <v>647.79999999999995</v>
      </c>
      <c r="C114" s="15">
        <f t="shared" si="27"/>
        <v>0.13803296719774574</v>
      </c>
      <c r="D114" s="14">
        <f t="shared" si="22"/>
        <v>89.417756150699688</v>
      </c>
      <c r="E114" s="14">
        <f>SUM(D114:$D$136)</f>
        <v>202.58124868973681</v>
      </c>
      <c r="F114" s="16">
        <f t="shared" si="23"/>
        <v>2.2655595198376224</v>
      </c>
      <c r="G114" s="5"/>
      <c r="H114" s="17">
        <f>Absterbeordnung!C108</f>
        <v>1938.2656870598248</v>
      </c>
      <c r="I114" s="18">
        <f t="shared" si="28"/>
        <v>0.13803296719774574</v>
      </c>
      <c r="J114" s="17">
        <f t="shared" si="24"/>
        <v>267.54456400244493</v>
      </c>
      <c r="K114" s="17">
        <f>SUM($J114:J$136)</f>
        <v>659.83769909444925</v>
      </c>
      <c r="L114" s="19">
        <f t="shared" si="25"/>
        <v>2.4662721201407756</v>
      </c>
      <c r="N114" s="20">
        <v>100</v>
      </c>
      <c r="O114" s="6">
        <f t="shared" si="17"/>
        <v>100</v>
      </c>
      <c r="P114" s="20">
        <f t="shared" si="18"/>
        <v>647.79999999999995</v>
      </c>
      <c r="Q114" s="20">
        <f t="shared" si="19"/>
        <v>1938.2656870598248</v>
      </c>
      <c r="R114" s="5">
        <f t="shared" si="20"/>
        <v>1938.2656870598248</v>
      </c>
      <c r="S114" s="5">
        <f t="shared" si="29"/>
        <v>173315.3685607838</v>
      </c>
      <c r="T114" s="20">
        <f>SUM(S114:$S$136)</f>
        <v>269274.95575802954</v>
      </c>
      <c r="U114" s="6">
        <f t="shared" si="26"/>
        <v>1.5536703870758672</v>
      </c>
    </row>
    <row r="115" spans="1:21">
      <c r="A115" s="13">
        <v>101</v>
      </c>
      <c r="B115" s="14">
        <f>Absterbeordnung!B109</f>
        <v>384.36731851732299</v>
      </c>
      <c r="C115" s="15">
        <f t="shared" si="27"/>
        <v>0.13532643842916248</v>
      </c>
      <c r="D115" s="14">
        <f t="shared" si="22"/>
        <v>52.015060263516794</v>
      </c>
      <c r="E115" s="14">
        <f>SUM(D115:$D$136)</f>
        <v>113.16349253903709</v>
      </c>
      <c r="F115" s="16">
        <f t="shared" si="23"/>
        <v>2.175590914741468</v>
      </c>
      <c r="G115" s="5"/>
      <c r="H115" s="17">
        <f>Absterbeordnung!C109</f>
        <v>1231.5</v>
      </c>
      <c r="I115" s="18">
        <f t="shared" si="28"/>
        <v>0.13532643842916248</v>
      </c>
      <c r="J115" s="17">
        <f t="shared" si="24"/>
        <v>166.6545089255136</v>
      </c>
      <c r="K115" s="17">
        <f>SUM($J115:J$136)</f>
        <v>392.29313509200426</v>
      </c>
      <c r="L115" s="19">
        <f t="shared" si="25"/>
        <v>2.3539305214198558</v>
      </c>
      <c r="N115" s="20">
        <v>101</v>
      </c>
      <c r="O115" s="6">
        <f t="shared" si="17"/>
        <v>101</v>
      </c>
      <c r="P115" s="20">
        <f t="shared" si="18"/>
        <v>384.36731851732299</v>
      </c>
      <c r="Q115" s="20">
        <f t="shared" si="19"/>
        <v>1231.5</v>
      </c>
      <c r="R115" s="5">
        <f t="shared" si="20"/>
        <v>1231.5</v>
      </c>
      <c r="S115" s="5">
        <f t="shared" si="29"/>
        <v>64056.546714520926</v>
      </c>
      <c r="T115" s="20">
        <f>SUM(S115:$S$136)</f>
        <v>95959.587197245768</v>
      </c>
      <c r="U115" s="6">
        <f t="shared" si="26"/>
        <v>1.4980449636928799</v>
      </c>
    </row>
    <row r="116" spans="1:21">
      <c r="A116" s="21">
        <v>102</v>
      </c>
      <c r="B116" s="14">
        <f>Absterbeordnung!B110</f>
        <v>219.85692159223106</v>
      </c>
      <c r="C116" s="15">
        <f t="shared" si="27"/>
        <v>0.13267297885212007</v>
      </c>
      <c r="D116" s="14">
        <f t="shared" si="22"/>
        <v>29.169072708898291</v>
      </c>
      <c r="E116" s="14">
        <f>SUM(D116:$D$136)</f>
        <v>61.148432275520328</v>
      </c>
      <c r="F116" s="16">
        <f t="shared" si="23"/>
        <v>2.0963447445097025</v>
      </c>
      <c r="G116" s="5"/>
      <c r="H116" s="17">
        <f>Absterbeordnung!C110</f>
        <v>754.3</v>
      </c>
      <c r="I116" s="18">
        <f t="shared" si="28"/>
        <v>0.13267297885212007</v>
      </c>
      <c r="J116" s="17">
        <f t="shared" si="24"/>
        <v>100.07522794815416</v>
      </c>
      <c r="K116" s="17">
        <f>SUM($J116:J$136)</f>
        <v>225.63862616649075</v>
      </c>
      <c r="L116" s="19">
        <f t="shared" si="25"/>
        <v>2.2546901045620107</v>
      </c>
      <c r="N116" s="6">
        <v>102</v>
      </c>
      <c r="O116" s="6">
        <f t="shared" si="17"/>
        <v>102</v>
      </c>
      <c r="P116" s="20">
        <f t="shared" si="18"/>
        <v>219.85692159223106</v>
      </c>
      <c r="Q116" s="20">
        <f t="shared" si="19"/>
        <v>754.3</v>
      </c>
      <c r="R116" s="5">
        <f t="shared" si="20"/>
        <v>754.3</v>
      </c>
      <c r="S116" s="5">
        <f t="shared" si="29"/>
        <v>22002.231544321978</v>
      </c>
      <c r="T116" s="20">
        <f>SUM(S116:$S$136)</f>
        <v>31903.04048272486</v>
      </c>
      <c r="U116" s="6">
        <f t="shared" si="26"/>
        <v>1.4499911256028002</v>
      </c>
    </row>
    <row r="117" spans="1:21">
      <c r="A117" s="21">
        <v>103</v>
      </c>
      <c r="B117" s="14">
        <f>Absterbeordnung!B111</f>
        <v>121.31353621065816</v>
      </c>
      <c r="C117" s="15">
        <f t="shared" si="27"/>
        <v>0.13007154789423539</v>
      </c>
      <c r="D117" s="14">
        <f t="shared" si="22"/>
        <v>15.779439435443681</v>
      </c>
      <c r="E117" s="14">
        <f>SUM(D117:$D$136)</f>
        <v>31.97935956662203</v>
      </c>
      <c r="F117" s="16">
        <f t="shared" si="23"/>
        <v>2.0266473785367931</v>
      </c>
      <c r="G117" s="5"/>
      <c r="H117" s="17">
        <f>Absterbeordnung!C111</f>
        <v>445.5</v>
      </c>
      <c r="I117" s="18">
        <f t="shared" si="28"/>
        <v>0.13007154789423539</v>
      </c>
      <c r="J117" s="17">
        <f t="shared" si="24"/>
        <v>57.946874586881869</v>
      </c>
      <c r="K117" s="17">
        <f>SUM($J117:J$136)</f>
        <v>125.56339821833657</v>
      </c>
      <c r="L117" s="19">
        <f t="shared" si="25"/>
        <v>2.1668709333076244</v>
      </c>
      <c r="N117" s="6">
        <v>103</v>
      </c>
      <c r="O117" s="6">
        <f t="shared" si="17"/>
        <v>103</v>
      </c>
      <c r="P117" s="20">
        <f t="shared" si="18"/>
        <v>121.31353621065816</v>
      </c>
      <c r="Q117" s="20">
        <f t="shared" si="19"/>
        <v>445.5</v>
      </c>
      <c r="R117" s="5">
        <f t="shared" si="20"/>
        <v>445.5</v>
      </c>
      <c r="S117" s="5">
        <f t="shared" si="29"/>
        <v>7029.7402684901599</v>
      </c>
      <c r="T117" s="20">
        <f>SUM(S117:$S$136)</f>
        <v>9900.808938402879</v>
      </c>
      <c r="U117" s="6">
        <f t="shared" si="26"/>
        <v>1.4084174607107305</v>
      </c>
    </row>
    <row r="118" spans="1:21">
      <c r="A118" s="21">
        <v>104</v>
      </c>
      <c r="B118" s="14">
        <f>Absterbeordnung!B112</f>
        <v>64.63608391062931</v>
      </c>
      <c r="C118" s="15">
        <f t="shared" si="27"/>
        <v>0.12752112538650526</v>
      </c>
      <c r="D118" s="14">
        <f t="shared" si="22"/>
        <v>8.2424661608600349</v>
      </c>
      <c r="E118" s="14">
        <f>SUM(D118:$D$136)</f>
        <v>16.199920131178345</v>
      </c>
      <c r="F118" s="16">
        <f t="shared" si="23"/>
        <v>1.9654214909737664</v>
      </c>
      <c r="G118" s="5"/>
      <c r="H118" s="17">
        <f>Absterbeordnung!C112</f>
        <v>253.8</v>
      </c>
      <c r="I118" s="18">
        <f t="shared" si="28"/>
        <v>0.12752112538650526</v>
      </c>
      <c r="J118" s="17">
        <f t="shared" si="24"/>
        <v>32.364861623095038</v>
      </c>
      <c r="K118" s="17">
        <f>SUM($J118:J$136)</f>
        <v>67.616523631454697</v>
      </c>
      <c r="L118" s="19">
        <f t="shared" si="25"/>
        <v>2.0891955114433318</v>
      </c>
      <c r="N118" s="6">
        <v>104</v>
      </c>
      <c r="O118" s="6">
        <f t="shared" si="17"/>
        <v>104</v>
      </c>
      <c r="P118" s="20">
        <f t="shared" si="18"/>
        <v>64.63608391062931</v>
      </c>
      <c r="Q118" s="20">
        <f t="shared" si="19"/>
        <v>253.8</v>
      </c>
      <c r="R118" s="5">
        <f t="shared" si="20"/>
        <v>253.8</v>
      </c>
      <c r="S118" s="5">
        <f t="shared" si="29"/>
        <v>2091.9379116262771</v>
      </c>
      <c r="T118" s="20">
        <f>SUM(S118:$S$136)</f>
        <v>2871.0686699127195</v>
      </c>
      <c r="U118" s="6">
        <f t="shared" si="26"/>
        <v>1.3724444946268719</v>
      </c>
    </row>
    <row r="119" spans="1:21">
      <c r="A119" s="21">
        <v>105</v>
      </c>
      <c r="B119" s="14">
        <f>Absterbeordnung!B113</f>
        <v>33.296521695883513</v>
      </c>
      <c r="C119" s="15">
        <f t="shared" si="27"/>
        <v>0.12502071116324046</v>
      </c>
      <c r="D119" s="14">
        <f t="shared" si="22"/>
        <v>4.1627548216816219</v>
      </c>
      <c r="E119" s="14">
        <f>SUM(D119:$D$136)</f>
        <v>7.9574539703183076</v>
      </c>
      <c r="F119" s="16">
        <f t="shared" si="23"/>
        <v>1.9115836293965895</v>
      </c>
      <c r="G119" s="5"/>
      <c r="H119" s="17">
        <f>Absterbeordnung!C113</f>
        <v>139.5</v>
      </c>
      <c r="I119" s="18">
        <f t="shared" si="28"/>
        <v>0.12502071116324046</v>
      </c>
      <c r="J119" s="17">
        <f t="shared" si="24"/>
        <v>17.440389207272045</v>
      </c>
      <c r="K119" s="17">
        <f>SUM($J119:J$136)</f>
        <v>35.251662008359666</v>
      </c>
      <c r="L119" s="19">
        <f t="shared" si="25"/>
        <v>2.0212657865261936</v>
      </c>
      <c r="N119" s="6">
        <v>105</v>
      </c>
      <c r="O119" s="6">
        <f t="shared" si="17"/>
        <v>105</v>
      </c>
      <c r="P119" s="20">
        <f t="shared" si="18"/>
        <v>33.296521695883513</v>
      </c>
      <c r="Q119" s="20">
        <f t="shared" si="19"/>
        <v>139.5</v>
      </c>
      <c r="R119" s="5">
        <f t="shared" si="20"/>
        <v>139.5</v>
      </c>
      <c r="S119" s="5">
        <f t="shared" si="29"/>
        <v>580.70429762458616</v>
      </c>
      <c r="T119" s="20">
        <f>SUM(S119:$S$136)</f>
        <v>779.13075828644173</v>
      </c>
      <c r="U119" s="6">
        <f t="shared" si="26"/>
        <v>1.3416996593163399</v>
      </c>
    </row>
    <row r="120" spans="1:21">
      <c r="A120" s="21">
        <v>106</v>
      </c>
      <c r="B120" s="14">
        <f>Absterbeordnung!B114</f>
        <v>16.609654306438053</v>
      </c>
      <c r="C120" s="15">
        <f t="shared" si="27"/>
        <v>0.12256932466984359</v>
      </c>
      <c r="D120" s="14">
        <f t="shared" si="22"/>
        <v>2.0358341113396716</v>
      </c>
      <c r="E120" s="14">
        <f>SUM(D120:$D$136)</f>
        <v>3.7946991486366857</v>
      </c>
      <c r="F120" s="16">
        <f t="shared" si="23"/>
        <v>1.8639530242174793</v>
      </c>
      <c r="G120" s="5"/>
      <c r="H120" s="17">
        <f>Absterbeordnung!C114</f>
        <v>74.099999999999994</v>
      </c>
      <c r="I120" s="18">
        <f t="shared" si="28"/>
        <v>0.12256932466984359</v>
      </c>
      <c r="J120" s="17">
        <f t="shared" si="24"/>
        <v>9.0823869580354089</v>
      </c>
      <c r="K120" s="17">
        <f>SUM($J120:J$136)</f>
        <v>17.811272801087625</v>
      </c>
      <c r="L120" s="19">
        <f t="shared" si="25"/>
        <v>1.9610783908881528</v>
      </c>
      <c r="N120" s="6">
        <v>106</v>
      </c>
      <c r="O120" s="6">
        <f t="shared" si="17"/>
        <v>106</v>
      </c>
      <c r="P120" s="20">
        <f t="shared" si="18"/>
        <v>16.609654306438053</v>
      </c>
      <c r="Q120" s="20">
        <f t="shared" si="19"/>
        <v>74.099999999999994</v>
      </c>
      <c r="R120" s="5">
        <f t="shared" si="20"/>
        <v>74.099999999999994</v>
      </c>
      <c r="S120" s="5">
        <f t="shared" si="29"/>
        <v>150.85530765026965</v>
      </c>
      <c r="T120" s="20">
        <f>SUM(S120:$S$136)</f>
        <v>198.42646066185557</v>
      </c>
      <c r="U120" s="6">
        <f t="shared" si="26"/>
        <v>1.3153429186719166</v>
      </c>
    </row>
    <row r="121" spans="1:21">
      <c r="A121" s="21">
        <v>107</v>
      </c>
      <c r="B121" s="14">
        <f>Absterbeordnung!B115</f>
        <v>8.037737816613749</v>
      </c>
      <c r="C121" s="15">
        <f t="shared" si="27"/>
        <v>0.12016600457827803</v>
      </c>
      <c r="D121" s="14">
        <f t="shared" si="22"/>
        <v>0.96586283927020622</v>
      </c>
      <c r="E121" s="14">
        <f>SUM(D121:$D$136)</f>
        <v>1.7588650372970145</v>
      </c>
      <c r="F121" s="16">
        <f t="shared" si="23"/>
        <v>1.8210298251312689</v>
      </c>
      <c r="G121" s="5"/>
      <c r="H121" s="17">
        <f>Absterbeordnung!C115</f>
        <v>38.1</v>
      </c>
      <c r="I121" s="18">
        <f t="shared" si="28"/>
        <v>0.12016600457827803</v>
      </c>
      <c r="J121" s="17">
        <f t="shared" si="24"/>
        <v>4.5783247744323932</v>
      </c>
      <c r="K121" s="17">
        <f>SUM($J121:J$136)</f>
        <v>8.7288858430522129</v>
      </c>
      <c r="L121" s="19">
        <f t="shared" si="25"/>
        <v>1.9065676362233157</v>
      </c>
      <c r="N121" s="6">
        <v>107</v>
      </c>
      <c r="O121" s="6">
        <f t="shared" si="17"/>
        <v>107</v>
      </c>
      <c r="P121" s="20">
        <f t="shared" si="18"/>
        <v>8.037737816613749</v>
      </c>
      <c r="Q121" s="20">
        <f t="shared" si="19"/>
        <v>38.1</v>
      </c>
      <c r="R121" s="5">
        <f t="shared" si="20"/>
        <v>38.1</v>
      </c>
      <c r="S121" s="5">
        <f t="shared" si="29"/>
        <v>36.79937417619486</v>
      </c>
      <c r="T121" s="20">
        <f>SUM(S121:$S$136)</f>
        <v>47.571153011585906</v>
      </c>
      <c r="U121" s="6">
        <f t="shared" si="26"/>
        <v>1.2927163593548066</v>
      </c>
    </row>
    <row r="122" spans="1:21">
      <c r="A122" s="21">
        <v>108</v>
      </c>
      <c r="B122" s="14">
        <f>Absterbeordnung!B116</f>
        <v>3.7805953729277233</v>
      </c>
      <c r="C122" s="15">
        <f t="shared" si="27"/>
        <v>0.11780980841007649</v>
      </c>
      <c r="D122" s="14">
        <f t="shared" si="22"/>
        <v>0.44539121656063674</v>
      </c>
      <c r="E122" s="14">
        <f>SUM(D122:$D$136)</f>
        <v>0.79300219802680816</v>
      </c>
      <c r="F122" s="16">
        <f t="shared" si="23"/>
        <v>1.780462138769741</v>
      </c>
      <c r="G122" s="5"/>
      <c r="H122" s="17">
        <f>Absterbeordnung!C116</f>
        <v>19</v>
      </c>
      <c r="I122" s="18">
        <f t="shared" si="28"/>
        <v>0.11780980841007649</v>
      </c>
      <c r="J122" s="17">
        <f t="shared" si="24"/>
        <v>2.2383863597914533</v>
      </c>
      <c r="K122" s="17">
        <f>SUM($J122:J$136)</f>
        <v>4.1505610686198207</v>
      </c>
      <c r="L122" s="19">
        <f t="shared" si="25"/>
        <v>1.8542648146795004</v>
      </c>
      <c r="N122" s="6">
        <v>108</v>
      </c>
      <c r="O122" s="6">
        <f t="shared" si="17"/>
        <v>108</v>
      </c>
      <c r="P122" s="20">
        <f t="shared" si="18"/>
        <v>3.7805953729277233</v>
      </c>
      <c r="Q122" s="20">
        <f t="shared" si="19"/>
        <v>19</v>
      </c>
      <c r="R122" s="5">
        <f t="shared" si="20"/>
        <v>19</v>
      </c>
      <c r="S122" s="5">
        <f t="shared" si="29"/>
        <v>8.4624331146520984</v>
      </c>
      <c r="T122" s="20">
        <f>SUM(S122:$S$136)</f>
        <v>10.771778835391039</v>
      </c>
      <c r="U122" s="6">
        <f t="shared" si="26"/>
        <v>1.272893822550925</v>
      </c>
    </row>
    <row r="123" spans="1:21">
      <c r="A123" s="21">
        <v>109</v>
      </c>
      <c r="B123" s="14">
        <f>Absterbeordnung!B117</f>
        <v>1.7319044300417388</v>
      </c>
      <c r="C123" s="15">
        <f t="shared" si="27"/>
        <v>0.11549981216674166</v>
      </c>
      <c r="D123" s="14">
        <f t="shared" si="22"/>
        <v>0.20003463636056859</v>
      </c>
      <c r="E123" s="14">
        <f>SUM(D123:$D$136)</f>
        <v>0.34761098146617136</v>
      </c>
      <c r="F123" s="16">
        <f t="shared" si="23"/>
        <v>1.7377539599671723</v>
      </c>
      <c r="G123" s="5"/>
      <c r="H123" s="17">
        <f>Absterbeordnung!C117</f>
        <v>9.1999999999999993</v>
      </c>
      <c r="I123" s="18">
        <f t="shared" si="28"/>
        <v>0.11549981216674166</v>
      </c>
      <c r="J123" s="17">
        <f t="shared" si="24"/>
        <v>1.0625982719340232</v>
      </c>
      <c r="K123" s="17">
        <f>SUM($J123:J$136)</f>
        <v>1.9121747088283676</v>
      </c>
      <c r="L123" s="19">
        <f t="shared" si="25"/>
        <v>1.7995274030966</v>
      </c>
      <c r="N123" s="6">
        <v>109</v>
      </c>
      <c r="O123" s="6">
        <f t="shared" si="17"/>
        <v>109</v>
      </c>
      <c r="P123" s="20">
        <f t="shared" si="18"/>
        <v>1.7319044300417388</v>
      </c>
      <c r="Q123" s="20">
        <f t="shared" si="19"/>
        <v>9.1999999999999993</v>
      </c>
      <c r="R123" s="5">
        <f t="shared" si="20"/>
        <v>9.1999999999999993</v>
      </c>
      <c r="S123" s="5">
        <f t="shared" si="29"/>
        <v>1.8403186545172308</v>
      </c>
      <c r="T123" s="20">
        <f>SUM(S123:$S$136)</f>
        <v>2.3093457207389405</v>
      </c>
      <c r="U123" s="6">
        <f t="shared" si="26"/>
        <v>1.2548618768116271</v>
      </c>
    </row>
    <row r="124" spans="1:21">
      <c r="A124" s="21">
        <v>110</v>
      </c>
      <c r="B124" s="14">
        <f>Absterbeordnung!B118</f>
        <v>0.77433398286271482</v>
      </c>
      <c r="C124" s="15">
        <f t="shared" si="27"/>
        <v>0.11323510996739378</v>
      </c>
      <c r="D124" s="14">
        <f t="shared" si="22"/>
        <v>8.7681793700949515E-2</v>
      </c>
      <c r="E124" s="14">
        <f>SUM(D124:$D$136)</f>
        <v>0.14757634510560277</v>
      </c>
      <c r="F124" s="16">
        <f t="shared" si="23"/>
        <v>1.6830899423537302</v>
      </c>
      <c r="G124" s="5"/>
      <c r="H124" s="17">
        <f>Absterbeordnung!C118</f>
        <v>4.3</v>
      </c>
      <c r="I124" s="18">
        <f t="shared" si="28"/>
        <v>0.11323510996739378</v>
      </c>
      <c r="J124" s="17">
        <f t="shared" si="24"/>
        <v>0.48691097285979323</v>
      </c>
      <c r="K124" s="17">
        <f>SUM($J124:J$136)</f>
        <v>0.84957643689434448</v>
      </c>
      <c r="L124" s="19">
        <f t="shared" si="25"/>
        <v>1.7448291048043012</v>
      </c>
      <c r="N124" s="6">
        <v>110</v>
      </c>
      <c r="O124" s="6">
        <f t="shared" si="17"/>
        <v>110</v>
      </c>
      <c r="P124" s="20">
        <f t="shared" si="18"/>
        <v>0.77433398286271482</v>
      </c>
      <c r="Q124" s="20">
        <f t="shared" si="19"/>
        <v>4.3</v>
      </c>
      <c r="R124" s="5">
        <f t="shared" si="20"/>
        <v>4.3</v>
      </c>
      <c r="S124" s="5">
        <f t="shared" si="29"/>
        <v>0.37703171291408294</v>
      </c>
      <c r="T124" s="20">
        <f>SUM(S124:$S$136)</f>
        <v>0.46902706622170981</v>
      </c>
      <c r="U124" s="6">
        <f t="shared" si="26"/>
        <v>1.2439989798115221</v>
      </c>
    </row>
    <row r="125" spans="1:21">
      <c r="A125" s="21">
        <v>111</v>
      </c>
      <c r="B125" s="14">
        <f>Absterbeordnung!B119</f>
        <v>0.33859062804513368</v>
      </c>
      <c r="C125" s="15">
        <f t="shared" si="27"/>
        <v>0.11101481369352335</v>
      </c>
      <c r="D125" s="14">
        <f t="shared" si="22"/>
        <v>3.7588575490803577E-2</v>
      </c>
      <c r="E125" s="14">
        <f>SUM(D125:$D$136)</f>
        <v>5.9894551404653246E-2</v>
      </c>
      <c r="F125" s="16">
        <f t="shared" si="23"/>
        <v>1.5934243482918646</v>
      </c>
      <c r="G125" s="25"/>
      <c r="H125" s="17">
        <f>Absterbeordnung!C119</f>
        <v>2</v>
      </c>
      <c r="I125" s="18">
        <f t="shared" si="28"/>
        <v>0.11101481369352335</v>
      </c>
      <c r="J125" s="17">
        <f t="shared" si="24"/>
        <v>0.22202962738704671</v>
      </c>
      <c r="K125" s="17">
        <f>SUM($J125:J$136)</f>
        <v>0.3626654640345513</v>
      </c>
      <c r="L125" s="19">
        <f t="shared" si="25"/>
        <v>1.6334102268358324</v>
      </c>
      <c r="N125" s="6">
        <v>111</v>
      </c>
      <c r="O125" s="6">
        <f t="shared" si="17"/>
        <v>111</v>
      </c>
      <c r="P125" s="20">
        <f t="shared" si="18"/>
        <v>0.33859062804513368</v>
      </c>
      <c r="Q125" s="20">
        <f t="shared" si="19"/>
        <v>2</v>
      </c>
      <c r="R125" s="5">
        <f t="shared" si="20"/>
        <v>2</v>
      </c>
      <c r="S125" s="5">
        <f t="shared" si="29"/>
        <v>7.5177150981607155E-2</v>
      </c>
      <c r="T125" s="20">
        <f>SUM(S125:$S$136)</f>
        <v>9.1995353307626843E-2</v>
      </c>
      <c r="U125" s="6">
        <f t="shared" si="26"/>
        <v>1.2237142816190845</v>
      </c>
    </row>
    <row r="126" spans="1:21">
      <c r="A126" s="21">
        <v>112</v>
      </c>
      <c r="B126" s="14">
        <f>Absterbeordnung!B120</f>
        <v>0.14509285620067261</v>
      </c>
      <c r="C126" s="15">
        <f t="shared" si="27"/>
        <v>0.10883805264070914</v>
      </c>
      <c r="D126" s="14">
        <f t="shared" si="22"/>
        <v>1.5791623920959647E-2</v>
      </c>
      <c r="E126" s="14">
        <f>SUM(D126:$D$136)</f>
        <v>2.2305975913849668E-2</v>
      </c>
      <c r="F126" s="16">
        <f t="shared" si="23"/>
        <v>1.4125194486327501</v>
      </c>
      <c r="G126" s="5"/>
      <c r="H126" s="17">
        <f>Absterbeordnung!C120</f>
        <v>0.9</v>
      </c>
      <c r="I126" s="18">
        <f t="shared" si="28"/>
        <v>0.10883805264070914</v>
      </c>
      <c r="J126" s="17">
        <f t="shared" si="24"/>
        <v>9.7954247376638229E-2</v>
      </c>
      <c r="K126" s="17">
        <f>SUM($J126:J$136)</f>
        <v>0.14063583664750456</v>
      </c>
      <c r="L126" s="19">
        <f t="shared" si="25"/>
        <v>1.4357298474945535</v>
      </c>
      <c r="N126" s="6">
        <v>112</v>
      </c>
      <c r="O126" s="6">
        <f t="shared" si="17"/>
        <v>112</v>
      </c>
      <c r="P126" s="20">
        <f t="shared" si="18"/>
        <v>0.14509285620067261</v>
      </c>
      <c r="Q126" s="20">
        <f t="shared" si="19"/>
        <v>0.9</v>
      </c>
      <c r="R126" s="5">
        <f t="shared" si="20"/>
        <v>0.9</v>
      </c>
      <c r="S126" s="5">
        <f t="shared" si="29"/>
        <v>1.4212461528863683E-2</v>
      </c>
      <c r="T126" s="20">
        <f>SUM(S126:$S$136)</f>
        <v>1.6818202326019691E-2</v>
      </c>
      <c r="U126" s="6">
        <f t="shared" si="26"/>
        <v>1.1833419771701112</v>
      </c>
    </row>
    <row r="127" spans="1:21">
      <c r="A127" s="26">
        <v>113</v>
      </c>
      <c r="B127" s="14">
        <f>Absterbeordnung!B121</f>
        <v>6.1050697541261398E-2</v>
      </c>
      <c r="C127" s="15">
        <f t="shared" si="27"/>
        <v>0.10670397317716583</v>
      </c>
      <c r="D127" s="14">
        <f t="shared" si="22"/>
        <v>6.51435199289002E-3</v>
      </c>
      <c r="E127" s="14">
        <f>SUM(D127:$D$136)</f>
        <v>6.51435199289002E-3</v>
      </c>
      <c r="F127" s="16">
        <f t="shared" si="23"/>
        <v>1</v>
      </c>
      <c r="G127" s="27"/>
      <c r="H127" s="17">
        <f>Absterbeordnung!C121</f>
        <v>0.4</v>
      </c>
      <c r="I127" s="18">
        <f t="shared" si="28"/>
        <v>0.10670397317716583</v>
      </c>
      <c r="J127" s="17">
        <f t="shared" si="24"/>
        <v>4.2681589270866335E-2</v>
      </c>
      <c r="K127" s="17">
        <f>SUM($J127:J$136)</f>
        <v>4.2681589270866335E-2</v>
      </c>
      <c r="L127" s="19">
        <f t="shared" si="25"/>
        <v>1</v>
      </c>
      <c r="N127" s="28">
        <v>113</v>
      </c>
      <c r="O127" s="6">
        <f t="shared" si="17"/>
        <v>113</v>
      </c>
      <c r="P127" s="20">
        <f t="shared" si="18"/>
        <v>6.1050697541261398E-2</v>
      </c>
      <c r="Q127" s="20">
        <f t="shared" si="19"/>
        <v>0.4</v>
      </c>
      <c r="R127" s="5">
        <f t="shared" si="20"/>
        <v>0.4</v>
      </c>
      <c r="S127" s="5">
        <f t="shared" si="29"/>
        <v>2.6057407971560084E-3</v>
      </c>
      <c r="T127" s="20">
        <f>SUM(S127:$S$136)</f>
        <v>2.6057407971560084E-3</v>
      </c>
      <c r="U127" s="6">
        <f t="shared" si="26"/>
        <v>1</v>
      </c>
    </row>
    <row r="128" spans="1:21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ColWidth="11.42578125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'2 Frauen'!D5</f>
        <v>50</v>
      </c>
    </row>
    <row r="2" spans="1:21">
      <c r="A2" s="2" t="s">
        <v>7</v>
      </c>
      <c r="B2" s="2">
        <f>'2 Frauen'!D6</f>
        <v>50</v>
      </c>
    </row>
    <row r="3" spans="1:21">
      <c r="A3" s="2" t="s">
        <v>14</v>
      </c>
      <c r="B3" s="2">
        <f>B1-B2</f>
        <v>0</v>
      </c>
    </row>
    <row r="4" spans="1:21">
      <c r="M4" s="7"/>
    </row>
    <row r="5" spans="1:21">
      <c r="A5" s="2" t="s">
        <v>3</v>
      </c>
      <c r="B5" s="2">
        <f>'2 Frauen'!D8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74" t="s">
        <v>0</v>
      </c>
      <c r="C11" s="274"/>
      <c r="D11" s="274"/>
      <c r="E11" s="274"/>
      <c r="F11" s="274"/>
      <c r="H11" s="271" t="s">
        <v>0</v>
      </c>
      <c r="I11" s="272"/>
      <c r="J11" s="272"/>
      <c r="K11" s="272"/>
      <c r="L11" s="273"/>
      <c r="M11" s="7"/>
    </row>
    <row r="12" spans="1:21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384530665244.29675</v>
      </c>
    </row>
    <row r="15" spans="1:21">
      <c r="A15" s="21">
        <v>1</v>
      </c>
      <c r="B15" s="17">
        <f>Absterbeordnung!C9</f>
        <v>99715.606107512052</v>
      </c>
      <c r="C15" s="18">
        <f t="shared" ref="C15:C46" si="1">1/(((1+($B$5/100))^A15))</f>
        <v>0.98039215686274506</v>
      </c>
      <c r="D15" s="17">
        <f t="shared" ref="D15:D46" si="2">B15*C15</f>
        <v>97760.398144619656</v>
      </c>
      <c r="E15" s="17">
        <f>SUM(D15:$D$136)</f>
        <v>3992194.9186732047</v>
      </c>
      <c r="F15" s="19">
        <f t="shared" ref="F15:F46" si="3">E15/D15</f>
        <v>40.836524752767893</v>
      </c>
      <c r="G15" s="5"/>
      <c r="H15" s="17">
        <f>Absterbeordnung!C9</f>
        <v>99715.606107512052</v>
      </c>
      <c r="I15" s="18">
        <f t="shared" ref="I15:I46" si="4">1/(((1+($B$5/100))^A15))</f>
        <v>0.98039215686274506</v>
      </c>
      <c r="J15" s="17">
        <f t="shared" ref="J15:J46" si="5">H15*I15</f>
        <v>97760.398144619656</v>
      </c>
      <c r="K15" s="17">
        <f>SUM($J15:J$136)</f>
        <v>3992194.9186732047</v>
      </c>
      <c r="L15" s="19">
        <f t="shared" ref="L15:L46" si="6">K15/J15</f>
        <v>40.836524752767893</v>
      </c>
      <c r="N15" s="6">
        <v>1</v>
      </c>
      <c r="O15" s="6">
        <f t="shared" si="0"/>
        <v>1</v>
      </c>
      <c r="P15" s="20">
        <f t="shared" ref="P15:P78" si="7">B15</f>
        <v>99715.606107512052</v>
      </c>
      <c r="Q15" s="20">
        <f t="shared" ref="Q15:Q78" si="8">B15</f>
        <v>99715.606107512052</v>
      </c>
      <c r="R15" s="5">
        <f t="shared" ref="R15:R78" si="9">LOOKUP(N15,$O$14:$O$136,$Q$14:$Q$136)</f>
        <v>99715.606107512052</v>
      </c>
      <c r="S15" s="5">
        <f t="shared" ref="S15:S46" si="10">P15*R15*I15</f>
        <v>9748237354.3024445</v>
      </c>
      <c r="T15" s="20">
        <f>SUM(S15:$S$127)</f>
        <v>384530665244.29675</v>
      </c>
      <c r="U15" s="6">
        <f t="shared" ref="U15:U46" si="11">T15/S15</f>
        <v>39.446173833116795</v>
      </c>
    </row>
    <row r="16" spans="1:21">
      <c r="A16" s="21">
        <v>2</v>
      </c>
      <c r="B16" s="17">
        <f>Absterbeordnung!C10</f>
        <v>99695.875137487979</v>
      </c>
      <c r="C16" s="18">
        <f t="shared" si="1"/>
        <v>0.96116878123798544</v>
      </c>
      <c r="D16" s="17">
        <f t="shared" si="2"/>
        <v>95824.562800353699</v>
      </c>
      <c r="E16" s="17">
        <f>SUM(D16:$D$136)</f>
        <v>3894434.5205285852</v>
      </c>
      <c r="F16" s="19">
        <f t="shared" si="3"/>
        <v>40.641297040326393</v>
      </c>
      <c r="G16" s="5"/>
      <c r="H16" s="17">
        <f>Absterbeordnung!C10</f>
        <v>99695.875137487979</v>
      </c>
      <c r="I16" s="18">
        <f t="shared" si="4"/>
        <v>0.96116878123798544</v>
      </c>
      <c r="J16" s="17">
        <f t="shared" si="5"/>
        <v>95824.562800353699</v>
      </c>
      <c r="K16" s="17">
        <f>SUM($J16:J$136)</f>
        <v>3894434.5205285852</v>
      </c>
      <c r="L16" s="19">
        <f t="shared" si="6"/>
        <v>40.641297040326393</v>
      </c>
      <c r="N16" s="6">
        <v>2</v>
      </c>
      <c r="O16" s="6">
        <f t="shared" si="0"/>
        <v>2</v>
      </c>
      <c r="P16" s="20">
        <f t="shared" si="7"/>
        <v>99695.875137487979</v>
      </c>
      <c r="Q16" s="20">
        <f t="shared" si="8"/>
        <v>99695.875137487979</v>
      </c>
      <c r="R16" s="5">
        <f t="shared" si="9"/>
        <v>99695.875137487979</v>
      </c>
      <c r="S16" s="5">
        <f t="shared" si="10"/>
        <v>9553313648.0484371</v>
      </c>
      <c r="T16" s="20">
        <f>SUM(S16:$S$127)</f>
        <v>374782427889.9942</v>
      </c>
      <c r="U16" s="6">
        <f t="shared" si="11"/>
        <v>39.230621090992365</v>
      </c>
    </row>
    <row r="17" spans="1:21">
      <c r="A17" s="21">
        <v>3</v>
      </c>
      <c r="B17" s="17">
        <f>Absterbeordnung!C11</f>
        <v>99683.922321703882</v>
      </c>
      <c r="C17" s="18">
        <f t="shared" si="1"/>
        <v>0.94232233454704462</v>
      </c>
      <c r="D17" s="17">
        <f t="shared" si="2"/>
        <v>93934.386398994247</v>
      </c>
      <c r="E17" s="17">
        <f>SUM(D17:$D$136)</f>
        <v>3798609.9577282318</v>
      </c>
      <c r="F17" s="19">
        <f t="shared" si="3"/>
        <v>40.438971321889674</v>
      </c>
      <c r="G17" s="5"/>
      <c r="H17" s="17">
        <f>Absterbeordnung!C11</f>
        <v>99683.922321703882</v>
      </c>
      <c r="I17" s="18">
        <f t="shared" si="4"/>
        <v>0.94232233454704462</v>
      </c>
      <c r="J17" s="17">
        <f t="shared" si="5"/>
        <v>93934.386398994247</v>
      </c>
      <c r="K17" s="17">
        <f>SUM($J17:J$136)</f>
        <v>3798609.9577282318</v>
      </c>
      <c r="L17" s="19">
        <f t="shared" si="6"/>
        <v>40.438971321889674</v>
      </c>
      <c r="N17" s="6">
        <v>3</v>
      </c>
      <c r="O17" s="6">
        <f t="shared" si="0"/>
        <v>3</v>
      </c>
      <c r="P17" s="20">
        <f t="shared" si="7"/>
        <v>99683.922321703882</v>
      </c>
      <c r="Q17" s="20">
        <f t="shared" si="8"/>
        <v>99683.922321703882</v>
      </c>
      <c r="R17" s="5">
        <f t="shared" si="9"/>
        <v>99683.922321703882</v>
      </c>
      <c r="S17" s="5">
        <f t="shared" si="10"/>
        <v>9363748077.1342602</v>
      </c>
      <c r="T17" s="20">
        <f>SUM(S17:$S$127)</f>
        <v>365229114241.94574</v>
      </c>
      <c r="U17" s="6">
        <f t="shared" si="11"/>
        <v>39.004585688696011</v>
      </c>
    </row>
    <row r="18" spans="1:21">
      <c r="A18" s="21">
        <v>4</v>
      </c>
      <c r="B18" s="17">
        <f>Absterbeordnung!C12</f>
        <v>99673.626044085482</v>
      </c>
      <c r="C18" s="18">
        <f t="shared" si="1"/>
        <v>0.9238454260265142</v>
      </c>
      <c r="D18" s="17">
        <f t="shared" si="2"/>
        <v>92083.02351630562</v>
      </c>
      <c r="E18" s="17">
        <f>SUM(D18:$D$136)</f>
        <v>3704675.5713292365</v>
      </c>
      <c r="F18" s="19">
        <f t="shared" si="3"/>
        <v>40.231906271770391</v>
      </c>
      <c r="G18" s="5"/>
      <c r="H18" s="17">
        <f>Absterbeordnung!C12</f>
        <v>99673.626044085482</v>
      </c>
      <c r="I18" s="18">
        <f t="shared" si="4"/>
        <v>0.9238454260265142</v>
      </c>
      <c r="J18" s="17">
        <f t="shared" si="5"/>
        <v>92083.02351630562</v>
      </c>
      <c r="K18" s="17">
        <f>SUM($J18:J$136)</f>
        <v>3704675.5713292365</v>
      </c>
      <c r="L18" s="19">
        <f t="shared" si="6"/>
        <v>40.231906271770391</v>
      </c>
      <c r="N18" s="6">
        <v>4</v>
      </c>
      <c r="O18" s="6">
        <f t="shared" si="0"/>
        <v>4</v>
      </c>
      <c r="P18" s="20">
        <f t="shared" si="7"/>
        <v>99673.626044085482</v>
      </c>
      <c r="Q18" s="20">
        <f t="shared" si="8"/>
        <v>99673.626044085482</v>
      </c>
      <c r="R18" s="5">
        <f t="shared" si="9"/>
        <v>99673.626044085482</v>
      </c>
      <c r="S18" s="5">
        <f t="shared" si="10"/>
        <v>9178248850.9729748</v>
      </c>
      <c r="T18" s="20">
        <f>SUM(S18:$S$127)</f>
        <v>355865366164.81165</v>
      </c>
      <c r="U18" s="6">
        <f t="shared" si="11"/>
        <v>38.772686592288984</v>
      </c>
    </row>
    <row r="19" spans="1:21">
      <c r="A19" s="21">
        <v>5</v>
      </c>
      <c r="B19" s="17">
        <f>Absterbeordnung!C13</f>
        <v>99664.176861754837</v>
      </c>
      <c r="C19" s="18">
        <f t="shared" si="1"/>
        <v>0.90573080982991594</v>
      </c>
      <c r="D19" s="17">
        <f t="shared" si="2"/>
        <v>90268.915620029176</v>
      </c>
      <c r="E19" s="17">
        <f>SUM(D19:$D$136)</f>
        <v>3612592.5478129308</v>
      </c>
      <c r="F19" s="19">
        <f t="shared" si="3"/>
        <v>40.020338374501932</v>
      </c>
      <c r="G19" s="5"/>
      <c r="H19" s="17">
        <f>Absterbeordnung!C13</f>
        <v>99664.176861754837</v>
      </c>
      <c r="I19" s="18">
        <f t="shared" si="4"/>
        <v>0.90573080982991594</v>
      </c>
      <c r="J19" s="17">
        <f t="shared" si="5"/>
        <v>90268.915620029176</v>
      </c>
      <c r="K19" s="17">
        <f>SUM($J19:J$136)</f>
        <v>3612592.5478129308</v>
      </c>
      <c r="L19" s="19">
        <f t="shared" si="6"/>
        <v>40.020338374501932</v>
      </c>
      <c r="N19" s="6">
        <v>5</v>
      </c>
      <c r="O19" s="6">
        <f t="shared" si="0"/>
        <v>5</v>
      </c>
      <c r="P19" s="20">
        <f t="shared" si="7"/>
        <v>99664.176861754837</v>
      </c>
      <c r="Q19" s="20">
        <f t="shared" si="8"/>
        <v>99664.176861754837</v>
      </c>
      <c r="R19" s="5">
        <f t="shared" si="9"/>
        <v>99664.176861754837</v>
      </c>
      <c r="S19" s="5">
        <f t="shared" si="10"/>
        <v>8996577171.4734116</v>
      </c>
      <c r="T19" s="20">
        <f>SUM(S19:$S$127)</f>
        <v>346687117313.83862</v>
      </c>
      <c r="U19" s="6">
        <f t="shared" si="11"/>
        <v>38.535446393226465</v>
      </c>
    </row>
    <row r="20" spans="1:21">
      <c r="A20" s="21">
        <v>6</v>
      </c>
      <c r="B20" s="17">
        <f>Absterbeordnung!C14</f>
        <v>99657.598952935616</v>
      </c>
      <c r="C20" s="18">
        <f t="shared" si="1"/>
        <v>0.88797138218619198</v>
      </c>
      <c r="D20" s="17">
        <f t="shared" si="2"/>
        <v>88493.095887595438</v>
      </c>
      <c r="E20" s="17">
        <f>SUM(D20:$D$136)</f>
        <v>3522323.6321929018</v>
      </c>
      <c r="F20" s="19">
        <f t="shared" si="3"/>
        <v>39.803372193769583</v>
      </c>
      <c r="G20" s="5"/>
      <c r="H20" s="17">
        <f>Absterbeordnung!C14</f>
        <v>99657.598952935616</v>
      </c>
      <c r="I20" s="18">
        <f t="shared" si="4"/>
        <v>0.88797138218619198</v>
      </c>
      <c r="J20" s="17">
        <f t="shared" si="5"/>
        <v>88493.095887595438</v>
      </c>
      <c r="K20" s="17">
        <f>SUM($J20:J$136)</f>
        <v>3522323.6321929018</v>
      </c>
      <c r="L20" s="19">
        <f t="shared" si="6"/>
        <v>39.803372193769583</v>
      </c>
      <c r="N20" s="6">
        <v>6</v>
      </c>
      <c r="O20" s="6">
        <f t="shared" si="0"/>
        <v>6</v>
      </c>
      <c r="P20" s="20">
        <f t="shared" si="7"/>
        <v>99657.598952935616</v>
      </c>
      <c r="Q20" s="20">
        <f t="shared" si="8"/>
        <v>99657.598952935616</v>
      </c>
      <c r="R20" s="5">
        <f t="shared" si="9"/>
        <v>99657.598952935616</v>
      </c>
      <c r="S20" s="5">
        <f t="shared" si="10"/>
        <v>8819009460.0696621</v>
      </c>
      <c r="T20" s="20">
        <f>SUM(S20:$S$127)</f>
        <v>337690540142.36511</v>
      </c>
      <c r="U20" s="6">
        <f t="shared" si="11"/>
        <v>38.291209650170586</v>
      </c>
    </row>
    <row r="21" spans="1:21">
      <c r="A21" s="21">
        <v>7</v>
      </c>
      <c r="B21" s="17">
        <f>Absterbeordnung!C15</f>
        <v>99651.40044160813</v>
      </c>
      <c r="C21" s="18">
        <f t="shared" si="1"/>
        <v>0.87056017861391388</v>
      </c>
      <c r="D21" s="17">
        <f t="shared" si="2"/>
        <v>86752.540967573033</v>
      </c>
      <c r="E21" s="17">
        <f>SUM(D21:$D$136)</f>
        <v>3433830.5363053069</v>
      </c>
      <c r="F21" s="19">
        <f t="shared" si="3"/>
        <v>39.581901555930543</v>
      </c>
      <c r="G21" s="5"/>
      <c r="H21" s="17">
        <f>Absterbeordnung!C15</f>
        <v>99651.40044160813</v>
      </c>
      <c r="I21" s="18">
        <f t="shared" si="4"/>
        <v>0.87056017861391388</v>
      </c>
      <c r="J21" s="17">
        <f t="shared" si="5"/>
        <v>86752.540967573033</v>
      </c>
      <c r="K21" s="17">
        <f>SUM($J21:J$136)</f>
        <v>3433830.5363053069</v>
      </c>
      <c r="L21" s="19">
        <f t="shared" si="6"/>
        <v>39.581901555930543</v>
      </c>
      <c r="N21" s="6">
        <v>7</v>
      </c>
      <c r="O21" s="6">
        <f t="shared" si="0"/>
        <v>7</v>
      </c>
      <c r="P21" s="20">
        <f t="shared" si="7"/>
        <v>99651.40044160813</v>
      </c>
      <c r="Q21" s="20">
        <f t="shared" si="8"/>
        <v>99651.40044160813</v>
      </c>
      <c r="R21" s="5">
        <f t="shared" si="9"/>
        <v>99651.40044160813</v>
      </c>
      <c r="S21" s="5">
        <f t="shared" si="10"/>
        <v>8645012199.2866344</v>
      </c>
      <c r="T21" s="20">
        <f>SUM(S21:$S$127)</f>
        <v>328871530682.29541</v>
      </c>
      <c r="U21" s="6">
        <f t="shared" si="11"/>
        <v>38.041765945620426</v>
      </c>
    </row>
    <row r="22" spans="1:21">
      <c r="A22" s="21">
        <v>8</v>
      </c>
      <c r="B22" s="17">
        <f>Absterbeordnung!C16</f>
        <v>99645.450090454193</v>
      </c>
      <c r="C22" s="18">
        <f t="shared" si="1"/>
        <v>0.85349037119011162</v>
      </c>
      <c r="D22" s="17">
        <f t="shared" si="2"/>
        <v>85046.432185107493</v>
      </c>
      <c r="E22" s="17">
        <f>SUM(D22:$D$136)</f>
        <v>3347077.9953377335</v>
      </c>
      <c r="F22" s="19">
        <f t="shared" si="3"/>
        <v>39.35588959278931</v>
      </c>
      <c r="G22" s="5"/>
      <c r="H22" s="17">
        <f>Absterbeordnung!C16</f>
        <v>99645.450090454193</v>
      </c>
      <c r="I22" s="18">
        <f t="shared" si="4"/>
        <v>0.85349037119011162</v>
      </c>
      <c r="J22" s="17">
        <f t="shared" si="5"/>
        <v>85046.432185107493</v>
      </c>
      <c r="K22" s="17">
        <f>SUM($J22:J$136)</f>
        <v>3347077.9953377335</v>
      </c>
      <c r="L22" s="19">
        <f t="shared" si="6"/>
        <v>39.35588959278931</v>
      </c>
      <c r="N22" s="6">
        <v>8</v>
      </c>
      <c r="O22" s="6">
        <f t="shared" si="0"/>
        <v>8</v>
      </c>
      <c r="P22" s="20">
        <f t="shared" si="7"/>
        <v>99645.450090454193</v>
      </c>
      <c r="Q22" s="20">
        <f t="shared" si="8"/>
        <v>99645.450090454193</v>
      </c>
      <c r="R22" s="5">
        <f t="shared" si="9"/>
        <v>99645.450090454193</v>
      </c>
      <c r="S22" s="5">
        <f t="shared" si="10"/>
        <v>8474490013.6723261</v>
      </c>
      <c r="T22" s="20">
        <f>SUM(S22:$S$127)</f>
        <v>320226518483.00879</v>
      </c>
      <c r="U22" s="6">
        <f t="shared" si="11"/>
        <v>37.787113792850192</v>
      </c>
    </row>
    <row r="23" spans="1:21">
      <c r="A23" s="21">
        <v>9</v>
      </c>
      <c r="B23" s="17">
        <f>Absterbeordnung!C17</f>
        <v>99639.255114402651</v>
      </c>
      <c r="C23" s="18">
        <f t="shared" si="1"/>
        <v>0.83675526587265847</v>
      </c>
      <c r="D23" s="17">
        <f t="shared" si="2"/>
        <v>83373.67140460563</v>
      </c>
      <c r="E23" s="17">
        <f>SUM(D23:$D$136)</f>
        <v>3262031.5631526257</v>
      </c>
      <c r="F23" s="19">
        <f t="shared" si="3"/>
        <v>39.125439820471051</v>
      </c>
      <c r="G23" s="5"/>
      <c r="H23" s="17">
        <f>Absterbeordnung!C17</f>
        <v>99639.255114402651</v>
      </c>
      <c r="I23" s="18">
        <f t="shared" si="4"/>
        <v>0.83675526587265847</v>
      </c>
      <c r="J23" s="17">
        <f t="shared" si="5"/>
        <v>83373.67140460563</v>
      </c>
      <c r="K23" s="17">
        <f>SUM($J23:J$136)</f>
        <v>3262031.5631526257</v>
      </c>
      <c r="L23" s="19">
        <f t="shared" si="6"/>
        <v>39.125439820471051</v>
      </c>
      <c r="N23" s="6">
        <v>9</v>
      </c>
      <c r="O23" s="6">
        <f t="shared" si="0"/>
        <v>9</v>
      </c>
      <c r="P23" s="20">
        <f t="shared" si="7"/>
        <v>99639.255114402651</v>
      </c>
      <c r="Q23" s="20">
        <f t="shared" si="8"/>
        <v>99639.255114402651</v>
      </c>
      <c r="R23" s="5">
        <f t="shared" si="9"/>
        <v>99639.255114402651</v>
      </c>
      <c r="S23" s="5">
        <f t="shared" si="10"/>
        <v>8307290514.9078789</v>
      </c>
      <c r="T23" s="20">
        <f>SUM(S23:$S$127)</f>
        <v>311752028469.33649</v>
      </c>
      <c r="U23" s="6">
        <f t="shared" si="11"/>
        <v>37.527522109631384</v>
      </c>
    </row>
    <row r="24" spans="1:21">
      <c r="A24" s="21">
        <v>10</v>
      </c>
      <c r="B24" s="17">
        <f>Absterbeordnung!C18</f>
        <v>99633.78918023342</v>
      </c>
      <c r="C24" s="18">
        <f t="shared" si="1"/>
        <v>0.82034829987515534</v>
      </c>
      <c r="D24" s="17">
        <f t="shared" si="2"/>
        <v>81734.409564124129</v>
      </c>
      <c r="E24" s="17">
        <f>SUM(D24:$D$136)</f>
        <v>3178657.8917480209</v>
      </c>
      <c r="F24" s="19">
        <f t="shared" si="3"/>
        <v>38.890082019302142</v>
      </c>
      <c r="G24" s="5"/>
      <c r="H24" s="17">
        <f>Absterbeordnung!C18</f>
        <v>99633.78918023342</v>
      </c>
      <c r="I24" s="18">
        <f t="shared" si="4"/>
        <v>0.82034829987515534</v>
      </c>
      <c r="J24" s="17">
        <f t="shared" si="5"/>
        <v>81734.409564124129</v>
      </c>
      <c r="K24" s="17">
        <f>SUM($J24:J$136)</f>
        <v>3178657.8917480209</v>
      </c>
      <c r="L24" s="19">
        <f t="shared" si="6"/>
        <v>38.890082019302142</v>
      </c>
      <c r="N24" s="6">
        <v>10</v>
      </c>
      <c r="O24" s="6">
        <f t="shared" si="0"/>
        <v>10</v>
      </c>
      <c r="P24" s="20">
        <f t="shared" si="7"/>
        <v>99633.78918023342</v>
      </c>
      <c r="Q24" s="20">
        <f t="shared" si="8"/>
        <v>99633.78918023342</v>
      </c>
      <c r="R24" s="5">
        <f t="shared" si="9"/>
        <v>99633.78918023342</v>
      </c>
      <c r="S24" s="5">
        <f t="shared" si="10"/>
        <v>8143508931.2827978</v>
      </c>
      <c r="T24" s="20">
        <f>SUM(S24:$S$127)</f>
        <v>303444737954.42865</v>
      </c>
      <c r="U24" s="6">
        <f t="shared" si="11"/>
        <v>37.26216063799771</v>
      </c>
    </row>
    <row r="25" spans="1:21">
      <c r="A25" s="21">
        <v>11</v>
      </c>
      <c r="B25" s="17">
        <f>Absterbeordnung!C19</f>
        <v>99628.897386710203</v>
      </c>
      <c r="C25" s="18">
        <f t="shared" si="1"/>
        <v>0.80426303909328967</v>
      </c>
      <c r="D25" s="17">
        <f t="shared" si="2"/>
        <v>80127.839793749052</v>
      </c>
      <c r="E25" s="17">
        <f>SUM(D25:$D$136)</f>
        <v>3096923.4821838965</v>
      </c>
      <c r="F25" s="19">
        <f t="shared" si="3"/>
        <v>38.649781276463344</v>
      </c>
      <c r="G25" s="5"/>
      <c r="H25" s="17">
        <f>Absterbeordnung!C19</f>
        <v>99628.897386710203</v>
      </c>
      <c r="I25" s="18">
        <f t="shared" si="4"/>
        <v>0.80426303909328967</v>
      </c>
      <c r="J25" s="17">
        <f t="shared" si="5"/>
        <v>80127.839793749052</v>
      </c>
      <c r="K25" s="17">
        <f>SUM($J25:J$136)</f>
        <v>3096923.4821838965</v>
      </c>
      <c r="L25" s="19">
        <f t="shared" si="6"/>
        <v>38.649781276463344</v>
      </c>
      <c r="N25" s="6">
        <v>11</v>
      </c>
      <c r="O25" s="6">
        <f t="shared" si="0"/>
        <v>11</v>
      </c>
      <c r="P25" s="20">
        <f t="shared" si="7"/>
        <v>99628.897386710203</v>
      </c>
      <c r="Q25" s="20">
        <f t="shared" si="8"/>
        <v>99628.897386710203</v>
      </c>
      <c r="R25" s="5">
        <f t="shared" si="9"/>
        <v>99628.897386710203</v>
      </c>
      <c r="S25" s="5">
        <f t="shared" si="10"/>
        <v>7983048328.6301785</v>
      </c>
      <c r="T25" s="20">
        <f>SUM(S25:$S$127)</f>
        <v>295301229023.14581</v>
      </c>
      <c r="U25" s="6">
        <f t="shared" si="11"/>
        <v>36.99103611387217</v>
      </c>
    </row>
    <row r="26" spans="1:21">
      <c r="A26" s="21">
        <v>12</v>
      </c>
      <c r="B26" s="17">
        <f>Absterbeordnung!C20</f>
        <v>99621.834623483534</v>
      </c>
      <c r="C26" s="18">
        <f t="shared" si="1"/>
        <v>0.78849317558165644</v>
      </c>
      <c r="D26" s="17">
        <f t="shared" si="2"/>
        <v>78551.136739541136</v>
      </c>
      <c r="E26" s="17">
        <f>SUM(D26:$D$136)</f>
        <v>3016795.6423901464</v>
      </c>
      <c r="F26" s="19">
        <f t="shared" si="3"/>
        <v>38.405499495102141</v>
      </c>
      <c r="G26" s="5"/>
      <c r="H26" s="17">
        <f>Absterbeordnung!C20</f>
        <v>99621.834623483534</v>
      </c>
      <c r="I26" s="18">
        <f t="shared" si="4"/>
        <v>0.78849317558165644</v>
      </c>
      <c r="J26" s="17">
        <f t="shared" si="5"/>
        <v>78551.136739541136</v>
      </c>
      <c r="K26" s="17">
        <f>SUM($J26:J$136)</f>
        <v>3016795.6423901464</v>
      </c>
      <c r="L26" s="19">
        <f t="shared" si="6"/>
        <v>38.405499495102141</v>
      </c>
      <c r="N26" s="6">
        <v>12</v>
      </c>
      <c r="O26" s="6">
        <f t="shared" si="0"/>
        <v>12</v>
      </c>
      <c r="P26" s="20">
        <f t="shared" si="7"/>
        <v>99621.834623483534</v>
      </c>
      <c r="Q26" s="20">
        <f t="shared" si="8"/>
        <v>99621.834623483534</v>
      </c>
      <c r="R26" s="5">
        <f t="shared" si="9"/>
        <v>99621.834623483534</v>
      </c>
      <c r="S26" s="5">
        <f t="shared" si="10"/>
        <v>7825408353.7532091</v>
      </c>
      <c r="T26" s="20">
        <f>SUM(S26:$S$127)</f>
        <v>287318180694.51563</v>
      </c>
      <c r="U26" s="6">
        <f t="shared" si="11"/>
        <v>36.716062307050414</v>
      </c>
    </row>
    <row r="27" spans="1:21">
      <c r="A27" s="21">
        <v>13</v>
      </c>
      <c r="B27" s="17">
        <f>Absterbeordnung!C21</f>
        <v>99615.688075076192</v>
      </c>
      <c r="C27" s="18">
        <f t="shared" si="1"/>
        <v>0.77303252508005538</v>
      </c>
      <c r="D27" s="17">
        <f t="shared" si="2"/>
        <v>77006.16689026331</v>
      </c>
      <c r="E27" s="17">
        <f>SUM(D27:$D$136)</f>
        <v>2938244.5056506055</v>
      </c>
      <c r="F27" s="19">
        <f t="shared" si="3"/>
        <v>38.155963662465041</v>
      </c>
      <c r="G27" s="5"/>
      <c r="H27" s="17">
        <f>Absterbeordnung!C21</f>
        <v>99615.688075076192</v>
      </c>
      <c r="I27" s="18">
        <f t="shared" si="4"/>
        <v>0.77303252508005538</v>
      </c>
      <c r="J27" s="17">
        <f t="shared" si="5"/>
        <v>77006.16689026331</v>
      </c>
      <c r="K27" s="17">
        <f>SUM($J27:J$136)</f>
        <v>2938244.5056506055</v>
      </c>
      <c r="L27" s="19">
        <f t="shared" si="6"/>
        <v>38.155963662465041</v>
      </c>
      <c r="N27" s="6">
        <v>13</v>
      </c>
      <c r="O27" s="6">
        <f t="shared" si="0"/>
        <v>13</v>
      </c>
      <c r="P27" s="20">
        <f t="shared" si="7"/>
        <v>99615.688075076192</v>
      </c>
      <c r="Q27" s="20">
        <f t="shared" si="8"/>
        <v>99615.688075076192</v>
      </c>
      <c r="R27" s="5">
        <f t="shared" si="9"/>
        <v>99615.688075076192</v>
      </c>
      <c r="S27" s="5">
        <f t="shared" si="10"/>
        <v>7671022300.7977304</v>
      </c>
      <c r="T27" s="20">
        <f>SUM(S27:$S$127)</f>
        <v>279492772340.76239</v>
      </c>
      <c r="U27" s="6">
        <f t="shared" si="11"/>
        <v>36.434879391720344</v>
      </c>
    </row>
    <row r="28" spans="1:21">
      <c r="A28" s="21">
        <v>14</v>
      </c>
      <c r="B28" s="17">
        <f>Absterbeordnung!C22</f>
        <v>99607.402866357428</v>
      </c>
      <c r="C28" s="18">
        <f t="shared" si="1"/>
        <v>0.75787502458828948</v>
      </c>
      <c r="D28" s="17">
        <f t="shared" si="2"/>
        <v>75489.962896516299</v>
      </c>
      <c r="E28" s="17">
        <f>SUM(D28:$D$136)</f>
        <v>2861238.3387603424</v>
      </c>
      <c r="F28" s="19">
        <f t="shared" si="3"/>
        <v>37.902235330047866</v>
      </c>
      <c r="G28" s="5"/>
      <c r="H28" s="17">
        <f>Absterbeordnung!C22</f>
        <v>99607.402866357428</v>
      </c>
      <c r="I28" s="18">
        <f t="shared" si="4"/>
        <v>0.75787502458828948</v>
      </c>
      <c r="J28" s="17">
        <f t="shared" si="5"/>
        <v>75489.962896516299</v>
      </c>
      <c r="K28" s="17">
        <f>SUM($J28:J$136)</f>
        <v>2861238.3387603424</v>
      </c>
      <c r="L28" s="19">
        <f t="shared" si="6"/>
        <v>37.902235330047866</v>
      </c>
      <c r="N28" s="6">
        <v>14</v>
      </c>
      <c r="O28" s="6">
        <f t="shared" si="0"/>
        <v>14</v>
      </c>
      <c r="P28" s="20">
        <f t="shared" si="7"/>
        <v>99607.402866357428</v>
      </c>
      <c r="Q28" s="20">
        <f t="shared" si="8"/>
        <v>99607.402866357428</v>
      </c>
      <c r="R28" s="5">
        <f t="shared" si="9"/>
        <v>99607.402866357428</v>
      </c>
      <c r="S28" s="5">
        <f t="shared" si="10"/>
        <v>7519359146.5996733</v>
      </c>
      <c r="T28" s="20">
        <f>SUM(S28:$S$127)</f>
        <v>271821750039.96484</v>
      </c>
      <c r="U28" s="6">
        <f t="shared" si="11"/>
        <v>36.149589977077405</v>
      </c>
    </row>
    <row r="29" spans="1:21">
      <c r="A29" s="21">
        <v>15</v>
      </c>
      <c r="B29" s="17">
        <f>Absterbeordnung!C23</f>
        <v>99596.809234891451</v>
      </c>
      <c r="C29" s="18">
        <f t="shared" si="1"/>
        <v>0.74301472998851925</v>
      </c>
      <c r="D29" s="17">
        <f t="shared" si="2"/>
        <v>74001.896321380933</v>
      </c>
      <c r="E29" s="17">
        <f>SUM(D29:$D$136)</f>
        <v>2785748.3758638259</v>
      </c>
      <c r="F29" s="19">
        <f t="shared" si="3"/>
        <v>37.644283651403619</v>
      </c>
      <c r="G29" s="5"/>
      <c r="H29" s="17">
        <f>Absterbeordnung!C23</f>
        <v>99596.809234891451</v>
      </c>
      <c r="I29" s="18">
        <f t="shared" si="4"/>
        <v>0.74301472998851925</v>
      </c>
      <c r="J29" s="17">
        <f t="shared" si="5"/>
        <v>74001.896321380933</v>
      </c>
      <c r="K29" s="17">
        <f>SUM($J29:J$136)</f>
        <v>2785748.3758638259</v>
      </c>
      <c r="L29" s="19">
        <f t="shared" si="6"/>
        <v>37.644283651403619</v>
      </c>
      <c r="N29" s="6">
        <v>15</v>
      </c>
      <c r="O29" s="6">
        <f t="shared" si="0"/>
        <v>15</v>
      </c>
      <c r="P29" s="20">
        <f t="shared" si="7"/>
        <v>99596.809234891451</v>
      </c>
      <c r="Q29" s="20">
        <f t="shared" si="8"/>
        <v>99596.809234891451</v>
      </c>
      <c r="R29" s="5">
        <f t="shared" si="9"/>
        <v>99596.809234891451</v>
      </c>
      <c r="S29" s="5">
        <f t="shared" si="10"/>
        <v>7370352750.9407921</v>
      </c>
      <c r="T29" s="20">
        <f>SUM(S29:$S$127)</f>
        <v>264302390893.36517</v>
      </c>
      <c r="U29" s="6">
        <f t="shared" si="11"/>
        <v>35.860209114092697</v>
      </c>
    </row>
    <row r="30" spans="1:21">
      <c r="A30" s="21">
        <v>16</v>
      </c>
      <c r="B30" s="17">
        <f>Absterbeordnung!C24</f>
        <v>99585.299656830568</v>
      </c>
      <c r="C30" s="18">
        <f t="shared" si="1"/>
        <v>0.72844581371423445</v>
      </c>
      <c r="D30" s="17">
        <f t="shared" si="2"/>
        <v>72542.494642495818</v>
      </c>
      <c r="E30" s="17">
        <f>SUM(D30:$D$136)</f>
        <v>2711746.4795424449</v>
      </c>
      <c r="F30" s="19">
        <f t="shared" si="3"/>
        <v>37.381489193423576</v>
      </c>
      <c r="G30" s="5"/>
      <c r="H30" s="17">
        <f>Absterbeordnung!C24</f>
        <v>99585.299656830568</v>
      </c>
      <c r="I30" s="18">
        <f t="shared" si="4"/>
        <v>0.72844581371423445</v>
      </c>
      <c r="J30" s="17">
        <f t="shared" si="5"/>
        <v>72542.494642495818</v>
      </c>
      <c r="K30" s="17">
        <f>SUM($J30:J$136)</f>
        <v>2711746.4795424449</v>
      </c>
      <c r="L30" s="19">
        <f t="shared" si="6"/>
        <v>37.381489193423576</v>
      </c>
      <c r="N30" s="6">
        <v>16</v>
      </c>
      <c r="O30" s="6">
        <f t="shared" si="0"/>
        <v>16</v>
      </c>
      <c r="P30" s="20">
        <f t="shared" si="7"/>
        <v>99585.299656830568</v>
      </c>
      <c r="Q30" s="20">
        <f t="shared" si="8"/>
        <v>99585.299656830568</v>
      </c>
      <c r="R30" s="5">
        <f t="shared" si="9"/>
        <v>99585.299656830568</v>
      </c>
      <c r="S30" s="5">
        <f t="shared" si="10"/>
        <v>7224166066.8269711</v>
      </c>
      <c r="T30" s="20">
        <f>SUM(S30:$S$127)</f>
        <v>256932038142.42438</v>
      </c>
      <c r="U30" s="6">
        <f t="shared" si="11"/>
        <v>35.565632872456263</v>
      </c>
    </row>
    <row r="31" spans="1:21">
      <c r="A31" s="21">
        <v>17</v>
      </c>
      <c r="B31" s="17">
        <f>Absterbeordnung!C25</f>
        <v>99572.935802100037</v>
      </c>
      <c r="C31" s="18">
        <f t="shared" si="1"/>
        <v>0.7141625624649357</v>
      </c>
      <c r="D31" s="17">
        <f t="shared" si="2"/>
        <v>71111.262984584304</v>
      </c>
      <c r="E31" s="17">
        <f>SUM(D31:$D$136)</f>
        <v>2639203.9848999493</v>
      </c>
      <c r="F31" s="19">
        <f t="shared" si="3"/>
        <v>37.113726773100389</v>
      </c>
      <c r="G31" s="5"/>
      <c r="H31" s="17">
        <f>Absterbeordnung!C25</f>
        <v>99572.935802100037</v>
      </c>
      <c r="I31" s="18">
        <f t="shared" si="4"/>
        <v>0.7141625624649357</v>
      </c>
      <c r="J31" s="17">
        <f t="shared" si="5"/>
        <v>71111.262984584304</v>
      </c>
      <c r="K31" s="17">
        <f>SUM($J31:J$136)</f>
        <v>2639203.9848999493</v>
      </c>
      <c r="L31" s="19">
        <f t="shared" si="6"/>
        <v>37.113726773100389</v>
      </c>
      <c r="N31" s="6">
        <v>17</v>
      </c>
      <c r="O31" s="6">
        <f t="shared" si="0"/>
        <v>17</v>
      </c>
      <c r="P31" s="20">
        <f t="shared" si="7"/>
        <v>99572.935802100037</v>
      </c>
      <c r="Q31" s="20">
        <f t="shared" si="8"/>
        <v>99572.935802100037</v>
      </c>
      <c r="R31" s="5">
        <f t="shared" si="9"/>
        <v>99572.935802100037</v>
      </c>
      <c r="S31" s="5">
        <f t="shared" si="10"/>
        <v>7080757223.9702654</v>
      </c>
      <c r="T31" s="20">
        <f>SUM(S31:$S$127)</f>
        <v>249707872075.59741</v>
      </c>
      <c r="U31" s="6">
        <f t="shared" si="11"/>
        <v>35.265701700697939</v>
      </c>
    </row>
    <row r="32" spans="1:21">
      <c r="A32" s="21">
        <v>18</v>
      </c>
      <c r="B32" s="17">
        <f>Absterbeordnung!C26</f>
        <v>99560.545687168677</v>
      </c>
      <c r="C32" s="18">
        <f t="shared" si="1"/>
        <v>0.7001593749656233</v>
      </c>
      <c r="D32" s="17">
        <f t="shared" si="2"/>
        <v>69708.249439564403</v>
      </c>
      <c r="E32" s="17">
        <f>SUM(D32:$D$136)</f>
        <v>2568092.7219153647</v>
      </c>
      <c r="F32" s="19">
        <f t="shared" si="3"/>
        <v>36.840585476785606</v>
      </c>
      <c r="G32" s="5"/>
      <c r="H32" s="17">
        <f>Absterbeordnung!C26</f>
        <v>99560.545687168677</v>
      </c>
      <c r="I32" s="18">
        <f t="shared" si="4"/>
        <v>0.7001593749656233</v>
      </c>
      <c r="J32" s="17">
        <f t="shared" si="5"/>
        <v>69708.249439564403</v>
      </c>
      <c r="K32" s="17">
        <f>SUM($J32:J$136)</f>
        <v>2568092.7219153647</v>
      </c>
      <c r="L32" s="19">
        <f t="shared" si="6"/>
        <v>36.840585476785606</v>
      </c>
      <c r="N32" s="6">
        <v>18</v>
      </c>
      <c r="O32" s="6">
        <f t="shared" si="0"/>
        <v>18</v>
      </c>
      <c r="P32" s="20">
        <f t="shared" si="7"/>
        <v>99560.545687168677</v>
      </c>
      <c r="Q32" s="20">
        <f t="shared" si="8"/>
        <v>99560.545687168677</v>
      </c>
      <c r="R32" s="5">
        <f t="shared" si="9"/>
        <v>99560.545687168677</v>
      </c>
      <c r="S32" s="5">
        <f t="shared" si="10"/>
        <v>6940191353.1003027</v>
      </c>
      <c r="T32" s="20">
        <f>SUM(S32:$S$127)</f>
        <v>242627114851.62717</v>
      </c>
      <c r="U32" s="6">
        <f t="shared" si="11"/>
        <v>34.959715446929494</v>
      </c>
    </row>
    <row r="33" spans="1:21">
      <c r="A33" s="21">
        <v>19</v>
      </c>
      <c r="B33" s="17">
        <f>Absterbeordnung!C27</f>
        <v>99545.616901996502</v>
      </c>
      <c r="C33" s="18">
        <f t="shared" si="1"/>
        <v>0.68643075977021895</v>
      </c>
      <c r="D33" s="17">
        <f t="shared" si="2"/>
        <v>68331.173441832609</v>
      </c>
      <c r="E33" s="17">
        <f>SUM(D33:$D$136)</f>
        <v>2498384.4724758002</v>
      </c>
      <c r="F33" s="19">
        <f t="shared" si="3"/>
        <v>36.562879673105094</v>
      </c>
      <c r="G33" s="5"/>
      <c r="H33" s="17">
        <f>Absterbeordnung!C27</f>
        <v>99545.616901996502</v>
      </c>
      <c r="I33" s="18">
        <f t="shared" si="4"/>
        <v>0.68643075977021895</v>
      </c>
      <c r="J33" s="17">
        <f t="shared" si="5"/>
        <v>68331.173441832609</v>
      </c>
      <c r="K33" s="17">
        <f>SUM($J33:J$136)</f>
        <v>2498384.4724758002</v>
      </c>
      <c r="L33" s="19">
        <f t="shared" si="6"/>
        <v>36.562879673105094</v>
      </c>
      <c r="N33" s="6">
        <v>19</v>
      </c>
      <c r="O33" s="6">
        <f t="shared" si="0"/>
        <v>19</v>
      </c>
      <c r="P33" s="20">
        <f t="shared" si="7"/>
        <v>99545.616901996502</v>
      </c>
      <c r="Q33" s="20">
        <f t="shared" si="8"/>
        <v>99545.616901996502</v>
      </c>
      <c r="R33" s="5">
        <f t="shared" si="9"/>
        <v>99545.616901996502</v>
      </c>
      <c r="S33" s="5">
        <f t="shared" si="10"/>
        <v>6802068813.9045467</v>
      </c>
      <c r="T33" s="20">
        <f>SUM(S33:$S$127)</f>
        <v>235686923498.52686</v>
      </c>
      <c r="U33" s="6">
        <f t="shared" si="11"/>
        <v>34.649300080108574</v>
      </c>
    </row>
    <row r="34" spans="1:21">
      <c r="A34" s="21">
        <v>20</v>
      </c>
      <c r="B34" s="17">
        <f>Absterbeordnung!C28</f>
        <v>99528.280130431973</v>
      </c>
      <c r="C34" s="18">
        <f t="shared" si="1"/>
        <v>0.67297133310805779</v>
      </c>
      <c r="D34" s="17">
        <f t="shared" si="2"/>
        <v>66979.679361329021</v>
      </c>
      <c r="E34" s="17">
        <f>SUM(D34:$D$136)</f>
        <v>2430053.2990339678</v>
      </c>
      <c r="F34" s="19">
        <f t="shared" si="3"/>
        <v>36.280455836833532</v>
      </c>
      <c r="G34" s="5"/>
      <c r="H34" s="17">
        <f>Absterbeordnung!C28</f>
        <v>99528.280130431973</v>
      </c>
      <c r="I34" s="18">
        <f t="shared" si="4"/>
        <v>0.67297133310805779</v>
      </c>
      <c r="J34" s="17">
        <f t="shared" si="5"/>
        <v>66979.679361329021</v>
      </c>
      <c r="K34" s="17">
        <f>SUM($J34:J$136)</f>
        <v>2430053.2990339678</v>
      </c>
      <c r="L34" s="19">
        <f t="shared" si="6"/>
        <v>36.280455836833532</v>
      </c>
      <c r="N34" s="6">
        <v>20</v>
      </c>
      <c r="O34" s="6">
        <f t="shared" si="0"/>
        <v>20</v>
      </c>
      <c r="P34" s="20">
        <f t="shared" si="7"/>
        <v>99528.280130431973</v>
      </c>
      <c r="Q34" s="20">
        <f t="shared" si="8"/>
        <v>99528.280130431973</v>
      </c>
      <c r="R34" s="5">
        <f t="shared" si="9"/>
        <v>99528.280130431973</v>
      </c>
      <c r="S34" s="5">
        <f t="shared" si="10"/>
        <v>6666372290.5208683</v>
      </c>
      <c r="T34" s="20">
        <f>SUM(S34:$S$127)</f>
        <v>228884854684.62231</v>
      </c>
      <c r="U34" s="6">
        <f t="shared" si="11"/>
        <v>34.334244280068354</v>
      </c>
    </row>
    <row r="35" spans="1:21">
      <c r="A35" s="21">
        <v>21</v>
      </c>
      <c r="B35" s="17">
        <f>Absterbeordnung!C29</f>
        <v>99511.301426730017</v>
      </c>
      <c r="C35" s="18">
        <f t="shared" si="1"/>
        <v>0.65977581677260566</v>
      </c>
      <c r="D35" s="17">
        <f t="shared" si="2"/>
        <v>65655.150176925759</v>
      </c>
      <c r="E35" s="17">
        <f>SUM(D35:$D$136)</f>
        <v>2363073.6196726388</v>
      </c>
      <c r="F35" s="19">
        <f t="shared" si="3"/>
        <v>35.992204926874599</v>
      </c>
      <c r="G35" s="5"/>
      <c r="H35" s="17">
        <f>Absterbeordnung!C29</f>
        <v>99511.301426730017</v>
      </c>
      <c r="I35" s="18">
        <f t="shared" si="4"/>
        <v>0.65977581677260566</v>
      </c>
      <c r="J35" s="17">
        <f t="shared" si="5"/>
        <v>65655.150176925759</v>
      </c>
      <c r="K35" s="17">
        <f>SUM($J35:J$136)</f>
        <v>2363073.6196726388</v>
      </c>
      <c r="L35" s="19">
        <f t="shared" si="6"/>
        <v>35.992204926874599</v>
      </c>
      <c r="N35" s="6">
        <v>21</v>
      </c>
      <c r="O35" s="6">
        <f t="shared" si="0"/>
        <v>21</v>
      </c>
      <c r="P35" s="20">
        <f t="shared" si="7"/>
        <v>99511.301426730017</v>
      </c>
      <c r="Q35" s="20">
        <f t="shared" si="8"/>
        <v>99511.301426730017</v>
      </c>
      <c r="R35" s="5">
        <f t="shared" si="9"/>
        <v>99511.301426730017</v>
      </c>
      <c r="S35" s="5">
        <f t="shared" si="10"/>
        <v>6533429439.4732857</v>
      </c>
      <c r="T35" s="20">
        <f>SUM(S35:$S$127)</f>
        <v>222218482394.10144</v>
      </c>
      <c r="U35" s="6">
        <f t="shared" si="11"/>
        <v>34.012532690950181</v>
      </c>
    </row>
    <row r="36" spans="1:21">
      <c r="A36" s="21">
        <v>22</v>
      </c>
      <c r="B36" s="17">
        <f>Absterbeordnung!C30</f>
        <v>99493.712463755684</v>
      </c>
      <c r="C36" s="18">
        <f t="shared" si="1"/>
        <v>0.64683903605157411</v>
      </c>
      <c r="D36" s="17">
        <f t="shared" si="2"/>
        <v>64356.417063248213</v>
      </c>
      <c r="E36" s="17">
        <f>SUM(D36:$D$136)</f>
        <v>2297418.4694957128</v>
      </c>
      <c r="F36" s="19">
        <f t="shared" si="3"/>
        <v>35.698358832466624</v>
      </c>
      <c r="G36" s="5"/>
      <c r="H36" s="17">
        <f>Absterbeordnung!C30</f>
        <v>99493.712463755684</v>
      </c>
      <c r="I36" s="18">
        <f t="shared" si="4"/>
        <v>0.64683903605157411</v>
      </c>
      <c r="J36" s="17">
        <f t="shared" si="5"/>
        <v>64356.417063248213</v>
      </c>
      <c r="K36" s="17">
        <f>SUM($J36:J$136)</f>
        <v>2297418.4694957128</v>
      </c>
      <c r="L36" s="19">
        <f t="shared" si="6"/>
        <v>35.698358832466624</v>
      </c>
      <c r="N36" s="6">
        <v>22</v>
      </c>
      <c r="O36" s="6">
        <f t="shared" si="0"/>
        <v>22</v>
      </c>
      <c r="P36" s="20">
        <f t="shared" si="7"/>
        <v>99493.712463755684</v>
      </c>
      <c r="Q36" s="20">
        <f t="shared" si="8"/>
        <v>99493.712463755684</v>
      </c>
      <c r="R36" s="5">
        <f t="shared" si="9"/>
        <v>99493.712463755684</v>
      </c>
      <c r="S36" s="5">
        <f t="shared" si="10"/>
        <v>6403058854.4883575</v>
      </c>
      <c r="T36" s="20">
        <f>SUM(S36:$S$127)</f>
        <v>215685052954.62814</v>
      </c>
      <c r="U36" s="6">
        <f t="shared" si="11"/>
        <v>33.68469006081979</v>
      </c>
    </row>
    <row r="37" spans="1:21">
      <c r="A37" s="21">
        <v>23</v>
      </c>
      <c r="B37" s="17">
        <f>Absterbeordnung!C31</f>
        <v>99476.590860410623</v>
      </c>
      <c r="C37" s="18">
        <f t="shared" si="1"/>
        <v>0.63415591769762181</v>
      </c>
      <c r="D37" s="17">
        <f t="shared" si="2"/>
        <v>63083.668766514558</v>
      </c>
      <c r="E37" s="17">
        <f>SUM(D37:$D$136)</f>
        <v>2233062.0524324649</v>
      </c>
      <c r="F37" s="19">
        <f t="shared" si="3"/>
        <v>35.398417626873922</v>
      </c>
      <c r="G37" s="5"/>
      <c r="H37" s="17">
        <f>Absterbeordnung!C31</f>
        <v>99476.590860410623</v>
      </c>
      <c r="I37" s="18">
        <f t="shared" si="4"/>
        <v>0.63415591769762181</v>
      </c>
      <c r="J37" s="17">
        <f t="shared" si="5"/>
        <v>63083.668766514558</v>
      </c>
      <c r="K37" s="17">
        <f>SUM($J37:J$136)</f>
        <v>2233062.0524324649</v>
      </c>
      <c r="L37" s="19">
        <f t="shared" si="6"/>
        <v>35.398417626873922</v>
      </c>
      <c r="N37" s="6">
        <v>23</v>
      </c>
      <c r="O37" s="6">
        <f t="shared" si="0"/>
        <v>23</v>
      </c>
      <c r="P37" s="20">
        <f t="shared" si="7"/>
        <v>99476.590860410623</v>
      </c>
      <c r="Q37" s="20">
        <f t="shared" si="8"/>
        <v>99476.590860410623</v>
      </c>
      <c r="R37" s="5">
        <f t="shared" si="9"/>
        <v>99476.590860410623</v>
      </c>
      <c r="S37" s="5">
        <f t="shared" si="10"/>
        <v>6275348307.8602324</v>
      </c>
      <c r="T37" s="20">
        <f>SUM(S37:$S$127)</f>
        <v>209281994100.1398</v>
      </c>
      <c r="U37" s="6">
        <f t="shared" si="11"/>
        <v>33.349861048828501</v>
      </c>
    </row>
    <row r="38" spans="1:21">
      <c r="A38" s="21">
        <v>24</v>
      </c>
      <c r="B38" s="17">
        <f>Absterbeordnung!C32</f>
        <v>99460.165068942821</v>
      </c>
      <c r="C38" s="18">
        <f t="shared" si="1"/>
        <v>0.62172148793884485</v>
      </c>
      <c r="D38" s="17">
        <f t="shared" si="2"/>
        <v>61836.521817306253</v>
      </c>
      <c r="E38" s="17">
        <f>SUM(D38:$D$136)</f>
        <v>2169978.3836659505</v>
      </c>
      <c r="F38" s="19">
        <f t="shared" si="3"/>
        <v>35.092180476726561</v>
      </c>
      <c r="G38" s="5"/>
      <c r="H38" s="17">
        <f>Absterbeordnung!C32</f>
        <v>99460.165068942821</v>
      </c>
      <c r="I38" s="18">
        <f t="shared" si="4"/>
        <v>0.62172148793884485</v>
      </c>
      <c r="J38" s="17">
        <f t="shared" si="5"/>
        <v>61836.521817306253</v>
      </c>
      <c r="K38" s="17">
        <f>SUM($J38:J$136)</f>
        <v>2169978.3836659505</v>
      </c>
      <c r="L38" s="19">
        <f t="shared" si="6"/>
        <v>35.092180476726561</v>
      </c>
      <c r="N38" s="6">
        <v>24</v>
      </c>
      <c r="O38" s="6">
        <f t="shared" si="0"/>
        <v>24</v>
      </c>
      <c r="P38" s="20">
        <f t="shared" si="7"/>
        <v>99460.165068942821</v>
      </c>
      <c r="Q38" s="20">
        <f t="shared" si="8"/>
        <v>99460.165068942821</v>
      </c>
      <c r="R38" s="5">
        <f t="shared" si="9"/>
        <v>99460.165068942821</v>
      </c>
      <c r="S38" s="5">
        <f t="shared" si="10"/>
        <v>6150270667.2385635</v>
      </c>
      <c r="T38" s="20">
        <f>SUM(S38:$S$127)</f>
        <v>203006645792.2796</v>
      </c>
      <c r="U38" s="6">
        <f t="shared" si="11"/>
        <v>33.007757995702718</v>
      </c>
    </row>
    <row r="39" spans="1:21">
      <c r="A39" s="21">
        <v>25</v>
      </c>
      <c r="B39" s="17">
        <f>Absterbeordnung!C33</f>
        <v>99444.586108006959</v>
      </c>
      <c r="C39" s="18">
        <f t="shared" si="1"/>
        <v>0.60953087052827937</v>
      </c>
      <c r="D39" s="17">
        <f t="shared" si="2"/>
        <v>60614.545139737922</v>
      </c>
      <c r="E39" s="17">
        <f>SUM(D39:$D$136)</f>
        <v>2108141.8618486435</v>
      </c>
      <c r="F39" s="19">
        <f t="shared" si="3"/>
        <v>34.779471775109954</v>
      </c>
      <c r="G39" s="5"/>
      <c r="H39" s="17">
        <f>Absterbeordnung!C33</f>
        <v>99444.586108006959</v>
      </c>
      <c r="I39" s="18">
        <f t="shared" si="4"/>
        <v>0.60953087052827937</v>
      </c>
      <c r="J39" s="17">
        <f t="shared" si="5"/>
        <v>60614.545139737922</v>
      </c>
      <c r="K39" s="17">
        <f>SUM($J39:J$136)</f>
        <v>2108141.8618486435</v>
      </c>
      <c r="L39" s="19">
        <f t="shared" si="6"/>
        <v>34.779471775109954</v>
      </c>
      <c r="N39" s="6">
        <v>25</v>
      </c>
      <c r="O39" s="6">
        <f t="shared" si="0"/>
        <v>25</v>
      </c>
      <c r="P39" s="20">
        <f t="shared" si="7"/>
        <v>99444.586108006959</v>
      </c>
      <c r="Q39" s="20">
        <f t="shared" si="8"/>
        <v>99444.586108006959</v>
      </c>
      <c r="R39" s="5">
        <f t="shared" si="9"/>
        <v>99444.586108006959</v>
      </c>
      <c r="S39" s="5">
        <f t="shared" si="10"/>
        <v>6027788353.5463419</v>
      </c>
      <c r="T39" s="20">
        <f>SUM(S39:$S$127)</f>
        <v>196856375125.04108</v>
      </c>
      <c r="U39" s="6">
        <f t="shared" si="11"/>
        <v>32.658143182685592</v>
      </c>
    </row>
    <row r="40" spans="1:21">
      <c r="A40" s="21">
        <v>26</v>
      </c>
      <c r="B40" s="17">
        <f>Absterbeordnung!C34</f>
        <v>99426.724956392718</v>
      </c>
      <c r="C40" s="18">
        <f t="shared" si="1"/>
        <v>0.59757928483164635</v>
      </c>
      <c r="D40" s="17">
        <f t="shared" si="2"/>
        <v>59415.351192593967</v>
      </c>
      <c r="E40" s="17">
        <f>SUM(D40:$D$136)</f>
        <v>2047527.3167089059</v>
      </c>
      <c r="F40" s="19">
        <f t="shared" si="3"/>
        <v>34.461250764501528</v>
      </c>
      <c r="G40" s="5"/>
      <c r="H40" s="17">
        <f>Absterbeordnung!C34</f>
        <v>99426.724956392718</v>
      </c>
      <c r="I40" s="18">
        <f t="shared" si="4"/>
        <v>0.59757928483164635</v>
      </c>
      <c r="J40" s="17">
        <f t="shared" si="5"/>
        <v>59415.351192593967</v>
      </c>
      <c r="K40" s="17">
        <f>SUM($J40:J$136)</f>
        <v>2047527.3167089059</v>
      </c>
      <c r="L40" s="19">
        <f t="shared" si="6"/>
        <v>34.461250764501528</v>
      </c>
      <c r="N40" s="6">
        <v>26</v>
      </c>
      <c r="O40" s="6">
        <f t="shared" si="0"/>
        <v>26</v>
      </c>
      <c r="P40" s="20">
        <f t="shared" si="7"/>
        <v>99426.724956392718</v>
      </c>
      <c r="Q40" s="20">
        <f t="shared" si="8"/>
        <v>99426.724956392718</v>
      </c>
      <c r="R40" s="5">
        <f t="shared" si="9"/>
        <v>99426.724956392718</v>
      </c>
      <c r="S40" s="5">
        <f t="shared" si="10"/>
        <v>5907473781.2135201</v>
      </c>
      <c r="T40" s="20">
        <f>SUM(S40:$S$127)</f>
        <v>190828586771.49472</v>
      </c>
      <c r="U40" s="6">
        <f t="shared" si="11"/>
        <v>32.302908796371248</v>
      </c>
    </row>
    <row r="41" spans="1:21">
      <c r="A41" s="21">
        <v>27</v>
      </c>
      <c r="B41" s="17">
        <f>Absterbeordnung!C35</f>
        <v>99409.13684724459</v>
      </c>
      <c r="C41" s="18">
        <f t="shared" si="1"/>
        <v>0.58586204395259456</v>
      </c>
      <c r="D41" s="17">
        <f t="shared" si="2"/>
        <v>58240.040100889899</v>
      </c>
      <c r="E41" s="17">
        <f>SUM(D41:$D$136)</f>
        <v>1988111.965516312</v>
      </c>
      <c r="F41" s="19">
        <f t="shared" si="3"/>
        <v>34.136514364898829</v>
      </c>
      <c r="G41" s="5"/>
      <c r="H41" s="17">
        <f>Absterbeordnung!C35</f>
        <v>99409.13684724459</v>
      </c>
      <c r="I41" s="18">
        <f t="shared" si="4"/>
        <v>0.58586204395259456</v>
      </c>
      <c r="J41" s="17">
        <f t="shared" si="5"/>
        <v>58240.040100889899</v>
      </c>
      <c r="K41" s="17">
        <f>SUM($J41:J$136)</f>
        <v>1988111.965516312</v>
      </c>
      <c r="L41" s="19">
        <f t="shared" si="6"/>
        <v>34.136514364898829</v>
      </c>
      <c r="N41" s="6">
        <v>27</v>
      </c>
      <c r="O41" s="6">
        <f t="shared" si="0"/>
        <v>27</v>
      </c>
      <c r="P41" s="20">
        <f t="shared" si="7"/>
        <v>99409.13684724459</v>
      </c>
      <c r="Q41" s="20">
        <f t="shared" si="8"/>
        <v>99409.13684724459</v>
      </c>
      <c r="R41" s="5">
        <f t="shared" si="9"/>
        <v>99409.13684724459</v>
      </c>
      <c r="S41" s="5">
        <f t="shared" si="10"/>
        <v>5789592116.378377</v>
      </c>
      <c r="T41" s="20">
        <f>SUM(S41:$S$127)</f>
        <v>184921112990.28119</v>
      </c>
      <c r="U41" s="6">
        <f t="shared" si="11"/>
        <v>31.940266131555532</v>
      </c>
    </row>
    <row r="42" spans="1:21">
      <c r="A42" s="21">
        <v>28</v>
      </c>
      <c r="B42" s="17">
        <f>Absterbeordnung!C36</f>
        <v>99388.836108570758</v>
      </c>
      <c r="C42" s="18">
        <f t="shared" si="1"/>
        <v>0.57437455289470041</v>
      </c>
      <c r="D42" s="17">
        <f t="shared" si="2"/>
        <v>57086.418302584985</v>
      </c>
      <c r="E42" s="17">
        <f>SUM(D42:$D$136)</f>
        <v>1929871.9254154221</v>
      </c>
      <c r="F42" s="19">
        <f t="shared" si="3"/>
        <v>33.806148341382873</v>
      </c>
      <c r="G42" s="5"/>
      <c r="H42" s="17">
        <f>Absterbeordnung!C36</f>
        <v>99388.836108570758</v>
      </c>
      <c r="I42" s="18">
        <f t="shared" si="4"/>
        <v>0.57437455289470041</v>
      </c>
      <c r="J42" s="17">
        <f t="shared" si="5"/>
        <v>57086.418302584985</v>
      </c>
      <c r="K42" s="17">
        <f>SUM($J42:J$136)</f>
        <v>1929871.9254154221</v>
      </c>
      <c r="L42" s="19">
        <f t="shared" si="6"/>
        <v>33.806148341382873</v>
      </c>
      <c r="N42" s="6">
        <v>28</v>
      </c>
      <c r="O42" s="6">
        <f t="shared" si="0"/>
        <v>28</v>
      </c>
      <c r="P42" s="20">
        <f t="shared" si="7"/>
        <v>99388.836108570758</v>
      </c>
      <c r="Q42" s="20">
        <f t="shared" si="8"/>
        <v>99388.836108570758</v>
      </c>
      <c r="R42" s="5">
        <f t="shared" si="9"/>
        <v>99388.836108570758</v>
      </c>
      <c r="S42" s="5">
        <f t="shared" si="10"/>
        <v>5673752672.7009335</v>
      </c>
      <c r="T42" s="20">
        <f>SUM(S42:$S$127)</f>
        <v>179131520873.90283</v>
      </c>
      <c r="U42" s="6">
        <f t="shared" si="11"/>
        <v>31.571965012819117</v>
      </c>
    </row>
    <row r="43" spans="1:21">
      <c r="A43" s="21">
        <v>29</v>
      </c>
      <c r="B43" s="17">
        <f>Absterbeordnung!C37</f>
        <v>99365.367543988788</v>
      </c>
      <c r="C43" s="18">
        <f t="shared" si="1"/>
        <v>0.56311230675951029</v>
      </c>
      <c r="D43" s="17">
        <f t="shared" si="2"/>
        <v>55953.8613297021</v>
      </c>
      <c r="E43" s="17">
        <f>SUM(D43:$D$136)</f>
        <v>1872785.5071128372</v>
      </c>
      <c r="F43" s="19">
        <f t="shared" si="3"/>
        <v>33.470174579688972</v>
      </c>
      <c r="G43" s="5"/>
      <c r="H43" s="17">
        <f>Absterbeordnung!C37</f>
        <v>99365.367543988788</v>
      </c>
      <c r="I43" s="18">
        <f t="shared" si="4"/>
        <v>0.56311230675951029</v>
      </c>
      <c r="J43" s="17">
        <f t="shared" si="5"/>
        <v>55953.8613297021</v>
      </c>
      <c r="K43" s="17">
        <f>SUM($J43:J$136)</f>
        <v>1872785.5071128372</v>
      </c>
      <c r="L43" s="19">
        <f t="shared" si="6"/>
        <v>33.470174579688972</v>
      </c>
      <c r="N43" s="6">
        <v>29</v>
      </c>
      <c r="O43" s="6">
        <f t="shared" si="0"/>
        <v>29</v>
      </c>
      <c r="P43" s="20">
        <f t="shared" si="7"/>
        <v>99365.367543988788</v>
      </c>
      <c r="Q43" s="20">
        <f t="shared" si="8"/>
        <v>99365.367543988788</v>
      </c>
      <c r="R43" s="5">
        <f t="shared" si="9"/>
        <v>99365.367543988788</v>
      </c>
      <c r="S43" s="5">
        <f t="shared" si="10"/>
        <v>5559875996.5312309</v>
      </c>
      <c r="T43" s="20">
        <f>SUM(S43:$S$127)</f>
        <v>173457768201.2019</v>
      </c>
      <c r="U43" s="6">
        <f t="shared" si="11"/>
        <v>31.198136129190836</v>
      </c>
    </row>
    <row r="44" spans="1:21">
      <c r="A44" s="21">
        <v>30</v>
      </c>
      <c r="B44" s="17">
        <f>Absterbeordnung!C38</f>
        <v>99341.784232391452</v>
      </c>
      <c r="C44" s="18">
        <f t="shared" si="1"/>
        <v>0.55207088897991197</v>
      </c>
      <c r="D44" s="17">
        <f t="shared" si="2"/>
        <v>54843.707134026954</v>
      </c>
      <c r="E44" s="17">
        <f>SUM(D44:$D$136)</f>
        <v>1816831.645783135</v>
      </c>
      <c r="F44" s="19">
        <f t="shared" si="3"/>
        <v>33.127440516432728</v>
      </c>
      <c r="G44" s="5"/>
      <c r="H44" s="17">
        <f>Absterbeordnung!C38</f>
        <v>99341.784232391452</v>
      </c>
      <c r="I44" s="18">
        <f t="shared" si="4"/>
        <v>0.55207088897991197</v>
      </c>
      <c r="J44" s="17">
        <f t="shared" si="5"/>
        <v>54843.707134026954</v>
      </c>
      <c r="K44" s="17">
        <f>SUM($J44:J$136)</f>
        <v>1816831.645783135</v>
      </c>
      <c r="L44" s="19">
        <f t="shared" si="6"/>
        <v>33.127440516432728</v>
      </c>
      <c r="N44" s="6">
        <v>30</v>
      </c>
      <c r="O44" s="6">
        <f t="shared" si="0"/>
        <v>30</v>
      </c>
      <c r="P44" s="20">
        <f t="shared" si="7"/>
        <v>99341.784232391452</v>
      </c>
      <c r="Q44" s="20">
        <f t="shared" si="8"/>
        <v>99341.784232391452</v>
      </c>
      <c r="R44" s="5">
        <f t="shared" si="9"/>
        <v>99341.784232391452</v>
      </c>
      <c r="S44" s="5">
        <f t="shared" si="10"/>
        <v>5448271720.6129732</v>
      </c>
      <c r="T44" s="20">
        <f>SUM(S44:$S$127)</f>
        <v>167897892204.67068</v>
      </c>
      <c r="U44" s="6">
        <f t="shared" si="11"/>
        <v>30.816725158814371</v>
      </c>
    </row>
    <row r="45" spans="1:21">
      <c r="A45" s="21">
        <v>31</v>
      </c>
      <c r="B45" s="17">
        <f>Absterbeordnung!C39</f>
        <v>99315.401313570808</v>
      </c>
      <c r="C45" s="18">
        <f t="shared" si="1"/>
        <v>0.54124596958814919</v>
      </c>
      <c r="D45" s="17">
        <f t="shared" si="2"/>
        <v>53754.060678999776</v>
      </c>
      <c r="E45" s="17">
        <f>SUM(D45:$D$136)</f>
        <v>1761987.9386491079</v>
      </c>
      <c r="F45" s="19">
        <f t="shared" si="3"/>
        <v>32.778694602647349</v>
      </c>
      <c r="G45" s="5"/>
      <c r="H45" s="17">
        <f>Absterbeordnung!C39</f>
        <v>99315.401313570808</v>
      </c>
      <c r="I45" s="18">
        <f t="shared" si="4"/>
        <v>0.54124596958814919</v>
      </c>
      <c r="J45" s="17">
        <f t="shared" si="5"/>
        <v>53754.060678999776</v>
      </c>
      <c r="K45" s="17">
        <f>SUM($J45:J$136)</f>
        <v>1761987.9386491079</v>
      </c>
      <c r="L45" s="19">
        <f t="shared" si="6"/>
        <v>32.778694602647349</v>
      </c>
      <c r="N45" s="6">
        <v>31</v>
      </c>
      <c r="O45" s="6">
        <f t="shared" si="0"/>
        <v>31</v>
      </c>
      <c r="P45" s="20">
        <f t="shared" si="7"/>
        <v>99315.401313570808</v>
      </c>
      <c r="Q45" s="20">
        <f t="shared" si="8"/>
        <v>99315.401313570808</v>
      </c>
      <c r="R45" s="5">
        <f t="shared" si="9"/>
        <v>99315.401313570808</v>
      </c>
      <c r="S45" s="5">
        <f t="shared" si="10"/>
        <v>5338606108.5689001</v>
      </c>
      <c r="T45" s="20">
        <f>SUM(S45:$S$127)</f>
        <v>162449620484.05768</v>
      </c>
      <c r="U45" s="6">
        <f t="shared" si="11"/>
        <v>30.429220133568709</v>
      </c>
    </row>
    <row r="46" spans="1:21">
      <c r="A46" s="21">
        <v>32</v>
      </c>
      <c r="B46" s="17">
        <f>Absterbeordnung!C40</f>
        <v>99284.638913565868</v>
      </c>
      <c r="C46" s="18">
        <f t="shared" si="1"/>
        <v>0.53063330351779314</v>
      </c>
      <c r="D46" s="17">
        <f t="shared" si="2"/>
        <v>52683.735935276694</v>
      </c>
      <c r="E46" s="17">
        <f>SUM(D46:$D$136)</f>
        <v>1708233.8779701083</v>
      </c>
      <c r="F46" s="19">
        <f t="shared" si="3"/>
        <v>32.424311747153183</v>
      </c>
      <c r="G46" s="5"/>
      <c r="H46" s="17">
        <f>Absterbeordnung!C40</f>
        <v>99284.638913565868</v>
      </c>
      <c r="I46" s="18">
        <f t="shared" si="4"/>
        <v>0.53063330351779314</v>
      </c>
      <c r="J46" s="17">
        <f t="shared" si="5"/>
        <v>52683.735935276694</v>
      </c>
      <c r="K46" s="17">
        <f>SUM($J46:J$136)</f>
        <v>1708233.8779701083</v>
      </c>
      <c r="L46" s="19">
        <f t="shared" si="6"/>
        <v>32.424311747153183</v>
      </c>
      <c r="N46" s="6">
        <v>32</v>
      </c>
      <c r="O46" s="6">
        <f t="shared" ref="O46:O77" si="12">N46+$B$3</f>
        <v>32</v>
      </c>
      <c r="P46" s="20">
        <f t="shared" si="7"/>
        <v>99284.638913565868</v>
      </c>
      <c r="Q46" s="20">
        <f t="shared" si="8"/>
        <v>99284.638913565868</v>
      </c>
      <c r="R46" s="5">
        <f t="shared" si="9"/>
        <v>99284.638913565868</v>
      </c>
      <c r="S46" s="5">
        <f t="shared" si="10"/>
        <v>5230685698.951601</v>
      </c>
      <c r="T46" s="20">
        <f>SUM(S46:$S$127)</f>
        <v>157111014375.48877</v>
      </c>
      <c r="U46" s="6">
        <f t="shared" si="11"/>
        <v>30.036408879810711</v>
      </c>
    </row>
    <row r="47" spans="1:21">
      <c r="A47" s="21">
        <v>33</v>
      </c>
      <c r="B47" s="17">
        <f>Absterbeordnung!C41</f>
        <v>99251.881779370524</v>
      </c>
      <c r="C47" s="18">
        <f t="shared" ref="C47:C78" si="13">1/(((1+($B$5/100))^A47))</f>
        <v>0.52022872893901284</v>
      </c>
      <c r="D47" s="17">
        <f t="shared" ref="D47:D78" si="14">B47*C47</f>
        <v>51633.680302887093</v>
      </c>
      <c r="E47" s="17">
        <f>SUM(D47:$D$136)</f>
        <v>1655550.1420348315</v>
      </c>
      <c r="F47" s="19">
        <f t="shared" ref="F47:F78" si="15">E47/D47</f>
        <v>32.063376701471761</v>
      </c>
      <c r="G47" s="5"/>
      <c r="H47" s="17">
        <f>Absterbeordnung!C41</f>
        <v>99251.881779370524</v>
      </c>
      <c r="I47" s="18">
        <f t="shared" ref="I47:I78" si="16">1/(((1+($B$5/100))^A47))</f>
        <v>0.52022872893901284</v>
      </c>
      <c r="J47" s="17">
        <f t="shared" ref="J47:J78" si="17">H47*I47</f>
        <v>51633.680302887093</v>
      </c>
      <c r="K47" s="17">
        <f>SUM($J47:J$136)</f>
        <v>1655550.1420348315</v>
      </c>
      <c r="L47" s="19">
        <f t="shared" ref="L47:L78" si="18">K47/J47</f>
        <v>32.063376701471761</v>
      </c>
      <c r="N47" s="6">
        <v>33</v>
      </c>
      <c r="O47" s="6">
        <f t="shared" si="12"/>
        <v>33</v>
      </c>
      <c r="P47" s="20">
        <f t="shared" si="7"/>
        <v>99251.881779370524</v>
      </c>
      <c r="Q47" s="20">
        <f t="shared" si="8"/>
        <v>99251.881779370524</v>
      </c>
      <c r="R47" s="5">
        <f t="shared" si="9"/>
        <v>99251.881779370524</v>
      </c>
      <c r="S47" s="5">
        <f t="shared" ref="S47:S78" si="19">P47*R47*I47</f>
        <v>5124739933.2559624</v>
      </c>
      <c r="T47" s="20">
        <f>SUM(S47:$S$127)</f>
        <v>151880328676.53717</v>
      </c>
      <c r="U47" s="6">
        <f t="shared" ref="U47:U78" si="20">T47/S47</f>
        <v>29.636689989074476</v>
      </c>
    </row>
    <row r="48" spans="1:21">
      <c r="A48" s="21">
        <v>34</v>
      </c>
      <c r="B48" s="17">
        <f>Absterbeordnung!C42</f>
        <v>99216.935657242415</v>
      </c>
      <c r="C48" s="18">
        <f t="shared" si="13"/>
        <v>0.51002816562648323</v>
      </c>
      <c r="D48" s="17">
        <f t="shared" si="14"/>
        <v>50603.431692344166</v>
      </c>
      <c r="E48" s="17">
        <f>SUM(D48:$D$136)</f>
        <v>1603916.4617319442</v>
      </c>
      <c r="F48" s="19">
        <f t="shared" si="15"/>
        <v>31.695804179513818</v>
      </c>
      <c r="G48" s="5"/>
      <c r="H48" s="17">
        <f>Absterbeordnung!C42</f>
        <v>99216.935657242415</v>
      </c>
      <c r="I48" s="18">
        <f t="shared" si="16"/>
        <v>0.51002816562648323</v>
      </c>
      <c r="J48" s="17">
        <f t="shared" si="17"/>
        <v>50603.431692344166</v>
      </c>
      <c r="K48" s="17">
        <f>SUM($J48:J$136)</f>
        <v>1603916.4617319442</v>
      </c>
      <c r="L48" s="19">
        <f t="shared" si="18"/>
        <v>31.695804179513818</v>
      </c>
      <c r="N48" s="6">
        <v>34</v>
      </c>
      <c r="O48" s="6">
        <f t="shared" si="12"/>
        <v>34</v>
      </c>
      <c r="P48" s="20">
        <f t="shared" si="7"/>
        <v>99216.935657242415</v>
      </c>
      <c r="Q48" s="20">
        <f t="shared" si="8"/>
        <v>99216.935657242415</v>
      </c>
      <c r="R48" s="5">
        <f t="shared" si="9"/>
        <v>99216.935657242415</v>
      </c>
      <c r="S48" s="5">
        <f t="shared" si="19"/>
        <v>5020717426.2549725</v>
      </c>
      <c r="T48" s="20">
        <f>SUM(S48:$S$127)</f>
        <v>146755588743.28119</v>
      </c>
      <c r="U48" s="6">
        <f t="shared" si="20"/>
        <v>29.230003659606144</v>
      </c>
    </row>
    <row r="49" spans="1:21">
      <c r="A49" s="21">
        <v>35</v>
      </c>
      <c r="B49" s="17">
        <f>Absterbeordnung!C43</f>
        <v>99178.144140720338</v>
      </c>
      <c r="C49" s="18">
        <f t="shared" si="13"/>
        <v>0.50002761335929735</v>
      </c>
      <c r="D49" s="17">
        <f t="shared" si="14"/>
        <v>49591.810712088773</v>
      </c>
      <c r="E49" s="17">
        <f>SUM(D49:$D$136)</f>
        <v>1553313.0300396003</v>
      </c>
      <c r="F49" s="19">
        <f t="shared" si="15"/>
        <v>31.321966424205524</v>
      </c>
      <c r="G49" s="5"/>
      <c r="H49" s="17">
        <f>Absterbeordnung!C43</f>
        <v>99178.144140720338</v>
      </c>
      <c r="I49" s="18">
        <f t="shared" si="16"/>
        <v>0.50002761335929735</v>
      </c>
      <c r="J49" s="17">
        <f t="shared" si="17"/>
        <v>49591.810712088773</v>
      </c>
      <c r="K49" s="17">
        <f>SUM($J49:J$136)</f>
        <v>1553313.0300396003</v>
      </c>
      <c r="L49" s="19">
        <f t="shared" si="18"/>
        <v>31.321966424205524</v>
      </c>
      <c r="N49" s="6">
        <v>35</v>
      </c>
      <c r="O49" s="6">
        <f t="shared" si="12"/>
        <v>35</v>
      </c>
      <c r="P49" s="20">
        <f t="shared" si="7"/>
        <v>99178.144140720338</v>
      </c>
      <c r="Q49" s="20">
        <f t="shared" si="8"/>
        <v>99178.144140720338</v>
      </c>
      <c r="R49" s="5">
        <f t="shared" si="9"/>
        <v>99178.144140720338</v>
      </c>
      <c r="S49" s="5">
        <f t="shared" si="19"/>
        <v>4918423751.0028591</v>
      </c>
      <c r="T49" s="20">
        <f>SUM(S49:$S$127)</f>
        <v>141734871317.02618</v>
      </c>
      <c r="U49" s="6">
        <f t="shared" si="20"/>
        <v>28.817132986584706</v>
      </c>
    </row>
    <row r="50" spans="1:21">
      <c r="A50" s="21">
        <v>36</v>
      </c>
      <c r="B50" s="17">
        <f>Absterbeordnung!C44</f>
        <v>99132.369465327822</v>
      </c>
      <c r="C50" s="18">
        <f t="shared" si="13"/>
        <v>0.49022315035225233</v>
      </c>
      <c r="D50" s="17">
        <f t="shared" si="14"/>
        <v>48596.982461176427</v>
      </c>
      <c r="E50" s="17">
        <f>SUM(D50:$D$136)</f>
        <v>1503721.2193275115</v>
      </c>
      <c r="F50" s="19">
        <f t="shared" si="15"/>
        <v>30.942687038826271</v>
      </c>
      <c r="G50" s="5"/>
      <c r="H50" s="17">
        <f>Absterbeordnung!C44</f>
        <v>99132.369465327822</v>
      </c>
      <c r="I50" s="18">
        <f t="shared" si="16"/>
        <v>0.49022315035225233</v>
      </c>
      <c r="J50" s="17">
        <f t="shared" si="17"/>
        <v>48596.982461176427</v>
      </c>
      <c r="K50" s="17">
        <f>SUM($J50:J$136)</f>
        <v>1503721.2193275115</v>
      </c>
      <c r="L50" s="19">
        <f t="shared" si="18"/>
        <v>30.942687038826271</v>
      </c>
      <c r="N50" s="6">
        <v>36</v>
      </c>
      <c r="O50" s="6">
        <f t="shared" si="12"/>
        <v>36</v>
      </c>
      <c r="P50" s="20">
        <f t="shared" si="7"/>
        <v>99132.369465327822</v>
      </c>
      <c r="Q50" s="20">
        <f t="shared" si="8"/>
        <v>99132.369465327822</v>
      </c>
      <c r="R50" s="5">
        <f t="shared" si="9"/>
        <v>99132.369465327822</v>
      </c>
      <c r="S50" s="5">
        <f t="shared" si="19"/>
        <v>4817534020.2413988</v>
      </c>
      <c r="T50" s="20">
        <f>SUM(S50:$S$127)</f>
        <v>136816447566.02333</v>
      </c>
      <c r="U50" s="6">
        <f t="shared" si="20"/>
        <v>28.399684774653171</v>
      </c>
    </row>
    <row r="51" spans="1:21">
      <c r="A51" s="21">
        <v>37</v>
      </c>
      <c r="B51" s="17">
        <f>Absterbeordnung!C45</f>
        <v>99085.911776084991</v>
      </c>
      <c r="C51" s="18">
        <f t="shared" si="13"/>
        <v>0.48061093171789437</v>
      </c>
      <c r="D51" s="17">
        <f t="shared" si="14"/>
        <v>47621.77237882129</v>
      </c>
      <c r="E51" s="17">
        <f>SUM(D51:$D$136)</f>
        <v>1455124.2368663349</v>
      </c>
      <c r="F51" s="19">
        <f t="shared" si="15"/>
        <v>30.555860569218726</v>
      </c>
      <c r="G51" s="5"/>
      <c r="H51" s="17">
        <f>Absterbeordnung!C45</f>
        <v>99085.911776084991</v>
      </c>
      <c r="I51" s="18">
        <f t="shared" si="16"/>
        <v>0.48061093171789437</v>
      </c>
      <c r="J51" s="17">
        <f t="shared" si="17"/>
        <v>47621.77237882129</v>
      </c>
      <c r="K51" s="17">
        <f>SUM($J51:J$136)</f>
        <v>1455124.2368663349</v>
      </c>
      <c r="L51" s="19">
        <f t="shared" si="18"/>
        <v>30.555860569218726</v>
      </c>
      <c r="N51" s="6">
        <v>37</v>
      </c>
      <c r="O51" s="6">
        <f t="shared" si="12"/>
        <v>37</v>
      </c>
      <c r="P51" s="20">
        <f t="shared" si="7"/>
        <v>99085.911776084991</v>
      </c>
      <c r="Q51" s="20">
        <f t="shared" si="8"/>
        <v>99085.911776084991</v>
      </c>
      <c r="R51" s="5">
        <f t="shared" si="9"/>
        <v>99085.911776084991</v>
      </c>
      <c r="S51" s="5">
        <f t="shared" si="19"/>
        <v>4718646736.548687</v>
      </c>
      <c r="T51" s="20">
        <f>SUM(S51:$S$127)</f>
        <v>131998913545.78194</v>
      </c>
      <c r="U51" s="6">
        <f t="shared" si="20"/>
        <v>27.973891862548836</v>
      </c>
    </row>
    <row r="52" spans="1:21">
      <c r="A52" s="21">
        <v>38</v>
      </c>
      <c r="B52" s="17">
        <f>Absterbeordnung!C46</f>
        <v>99032.903736652792</v>
      </c>
      <c r="C52" s="18">
        <f t="shared" si="13"/>
        <v>0.47118718795871989</v>
      </c>
      <c r="D52" s="17">
        <f t="shared" si="14"/>
        <v>46663.035427060029</v>
      </c>
      <c r="E52" s="17">
        <f>SUM(D52:$D$136)</f>
        <v>1407502.464487514</v>
      </c>
      <c r="F52" s="19">
        <f t="shared" si="15"/>
        <v>30.163114156763562</v>
      </c>
      <c r="G52" s="5"/>
      <c r="H52" s="17">
        <f>Absterbeordnung!C46</f>
        <v>99032.903736652792</v>
      </c>
      <c r="I52" s="18">
        <f t="shared" si="16"/>
        <v>0.47118718795871989</v>
      </c>
      <c r="J52" s="17">
        <f t="shared" si="17"/>
        <v>46663.035427060029</v>
      </c>
      <c r="K52" s="17">
        <f>SUM($J52:J$136)</f>
        <v>1407502.464487514</v>
      </c>
      <c r="L52" s="19">
        <f t="shared" si="18"/>
        <v>30.163114156763562</v>
      </c>
      <c r="N52" s="6">
        <v>38</v>
      </c>
      <c r="O52" s="6">
        <f t="shared" si="12"/>
        <v>38</v>
      </c>
      <c r="P52" s="20">
        <f t="shared" si="7"/>
        <v>99032.903736652792</v>
      </c>
      <c r="Q52" s="20">
        <f t="shared" si="8"/>
        <v>99032.903736652792</v>
      </c>
      <c r="R52" s="5">
        <f t="shared" si="9"/>
        <v>99032.903736652792</v>
      </c>
      <c r="S52" s="5">
        <f t="shared" si="19"/>
        <v>4621175895.5080547</v>
      </c>
      <c r="T52" s="20">
        <f>SUM(S52:$S$127)</f>
        <v>127280266809.23325</v>
      </c>
      <c r="U52" s="6">
        <f t="shared" si="20"/>
        <v>27.542831021202662</v>
      </c>
    </row>
    <row r="53" spans="1:21">
      <c r="A53" s="21">
        <v>39</v>
      </c>
      <c r="B53" s="17">
        <f>Absterbeordnung!C47</f>
        <v>98978.05345674853</v>
      </c>
      <c r="C53" s="18">
        <f t="shared" si="13"/>
        <v>0.46194822348894127</v>
      </c>
      <c r="D53" s="17">
        <f t="shared" si="14"/>
        <v>45722.735958738449</v>
      </c>
      <c r="E53" s="17">
        <f>SUM(D53:$D$136)</f>
        <v>1360839.429060454</v>
      </c>
      <c r="F53" s="19">
        <f t="shared" si="15"/>
        <v>29.762860872728961</v>
      </c>
      <c r="G53" s="5"/>
      <c r="H53" s="17">
        <f>Absterbeordnung!C47</f>
        <v>98978.05345674853</v>
      </c>
      <c r="I53" s="18">
        <f t="shared" si="16"/>
        <v>0.46194822348894127</v>
      </c>
      <c r="J53" s="17">
        <f t="shared" si="17"/>
        <v>45722.735958738449</v>
      </c>
      <c r="K53" s="17">
        <f>SUM($J53:J$136)</f>
        <v>1360839.429060454</v>
      </c>
      <c r="L53" s="19">
        <f t="shared" si="18"/>
        <v>29.762860872728961</v>
      </c>
      <c r="N53" s="6">
        <v>39</v>
      </c>
      <c r="O53" s="6">
        <f t="shared" si="12"/>
        <v>39</v>
      </c>
      <c r="P53" s="20">
        <f t="shared" si="7"/>
        <v>98978.05345674853</v>
      </c>
      <c r="Q53" s="20">
        <f t="shared" si="8"/>
        <v>98978.05345674853</v>
      </c>
      <c r="R53" s="5">
        <f t="shared" si="9"/>
        <v>98978.05345674853</v>
      </c>
      <c r="S53" s="5">
        <f t="shared" si="19"/>
        <v>4525547403.9128122</v>
      </c>
      <c r="T53" s="20">
        <f>SUM(S53:$S$127)</f>
        <v>122659090913.72519</v>
      </c>
      <c r="U53" s="6">
        <f t="shared" si="20"/>
        <v>27.103702594668103</v>
      </c>
    </row>
    <row r="54" spans="1:21">
      <c r="A54" s="21">
        <v>40</v>
      </c>
      <c r="B54" s="17">
        <f>Absterbeordnung!C48</f>
        <v>98915.475655144095</v>
      </c>
      <c r="C54" s="18">
        <f t="shared" si="13"/>
        <v>0.45289041518523643</v>
      </c>
      <c r="D54" s="17">
        <f t="shared" si="14"/>
        <v>44797.870837703354</v>
      </c>
      <c r="E54" s="17">
        <f>SUM(D54:$D$136)</f>
        <v>1315116.6931017155</v>
      </c>
      <c r="F54" s="19">
        <f t="shared" si="15"/>
        <v>29.356678532026802</v>
      </c>
      <c r="G54" s="5"/>
      <c r="H54" s="17">
        <f>Absterbeordnung!C48</f>
        <v>98915.475655144095</v>
      </c>
      <c r="I54" s="18">
        <f t="shared" si="16"/>
        <v>0.45289041518523643</v>
      </c>
      <c r="J54" s="17">
        <f t="shared" si="17"/>
        <v>44797.870837703354</v>
      </c>
      <c r="K54" s="17">
        <f>SUM($J54:J$136)</f>
        <v>1315116.6931017155</v>
      </c>
      <c r="L54" s="19">
        <f t="shared" si="18"/>
        <v>29.356678532026802</v>
      </c>
      <c r="N54" s="6">
        <v>40</v>
      </c>
      <c r="O54" s="6">
        <f t="shared" si="12"/>
        <v>40</v>
      </c>
      <c r="P54" s="20">
        <f t="shared" si="7"/>
        <v>98915.475655144095</v>
      </c>
      <c r="Q54" s="20">
        <f t="shared" si="8"/>
        <v>98915.475655144095</v>
      </c>
      <c r="R54" s="5">
        <f t="shared" si="9"/>
        <v>98915.475655144095</v>
      </c>
      <c r="S54" s="5">
        <f t="shared" si="19"/>
        <v>4431202702.249136</v>
      </c>
      <c r="T54" s="20">
        <f>SUM(S54:$S$127)</f>
        <v>118133543509.81238</v>
      </c>
      <c r="U54" s="6">
        <f t="shared" si="20"/>
        <v>26.659476320018399</v>
      </c>
    </row>
    <row r="55" spans="1:21">
      <c r="A55" s="21">
        <v>41</v>
      </c>
      <c r="B55" s="17">
        <f>Absterbeordnung!C49</f>
        <v>98850.578587490396</v>
      </c>
      <c r="C55" s="18">
        <f t="shared" si="13"/>
        <v>0.44401021096591808</v>
      </c>
      <c r="D55" s="17">
        <f t="shared" si="14"/>
        <v>43890.666252734678</v>
      </c>
      <c r="E55" s="17">
        <f>SUM(D55:$D$136)</f>
        <v>1270318.8222640119</v>
      </c>
      <c r="F55" s="19">
        <f t="shared" si="15"/>
        <v>28.942801071853467</v>
      </c>
      <c r="G55" s="5"/>
      <c r="H55" s="17">
        <f>Absterbeordnung!C49</f>
        <v>98850.578587490396</v>
      </c>
      <c r="I55" s="18">
        <f t="shared" si="16"/>
        <v>0.44401021096591808</v>
      </c>
      <c r="J55" s="17">
        <f t="shared" si="17"/>
        <v>43890.666252734678</v>
      </c>
      <c r="K55" s="17">
        <f>SUM($J55:J$136)</f>
        <v>1270318.8222640119</v>
      </c>
      <c r="L55" s="19">
        <f t="shared" si="18"/>
        <v>28.942801071853467</v>
      </c>
      <c r="N55" s="6">
        <v>41</v>
      </c>
      <c r="O55" s="6">
        <f t="shared" si="12"/>
        <v>41</v>
      </c>
      <c r="P55" s="20">
        <f t="shared" si="7"/>
        <v>98850.578587490396</v>
      </c>
      <c r="Q55" s="20">
        <f t="shared" si="8"/>
        <v>98850.578587490396</v>
      </c>
      <c r="R55" s="5">
        <f t="shared" si="9"/>
        <v>98850.578587490396</v>
      </c>
      <c r="S55" s="5">
        <f t="shared" si="19"/>
        <v>4338617753.6732616</v>
      </c>
      <c r="T55" s="20">
        <f>SUM(S55:$S$127)</f>
        <v>113702340807.56323</v>
      </c>
      <c r="U55" s="6">
        <f t="shared" si="20"/>
        <v>26.207042717994206</v>
      </c>
    </row>
    <row r="56" spans="1:21">
      <c r="A56" s="21">
        <v>42</v>
      </c>
      <c r="B56" s="17">
        <f>Absterbeordnung!C50</f>
        <v>98776.87550175561</v>
      </c>
      <c r="C56" s="18">
        <f t="shared" si="13"/>
        <v>0.4353041283979589</v>
      </c>
      <c r="D56" s="17">
        <f t="shared" si="14"/>
        <v>42997.981696165429</v>
      </c>
      <c r="E56" s="17">
        <f>SUM(D56:$D$136)</f>
        <v>1226428.1560112771</v>
      </c>
      <c r="F56" s="19">
        <f t="shared" si="15"/>
        <v>28.522923812506537</v>
      </c>
      <c r="G56" s="5"/>
      <c r="H56" s="17">
        <f>Absterbeordnung!C50</f>
        <v>98776.87550175561</v>
      </c>
      <c r="I56" s="18">
        <f t="shared" si="16"/>
        <v>0.4353041283979589</v>
      </c>
      <c r="J56" s="17">
        <f t="shared" si="17"/>
        <v>42997.981696165429</v>
      </c>
      <c r="K56" s="17">
        <f>SUM($J56:J$136)</f>
        <v>1226428.1560112771</v>
      </c>
      <c r="L56" s="19">
        <f t="shared" si="18"/>
        <v>28.522923812506537</v>
      </c>
      <c r="N56" s="6">
        <v>42</v>
      </c>
      <c r="O56" s="6">
        <f t="shared" si="12"/>
        <v>42</v>
      </c>
      <c r="P56" s="20">
        <f t="shared" si="7"/>
        <v>98776.87550175561</v>
      </c>
      <c r="Q56" s="20">
        <f t="shared" si="8"/>
        <v>98776.87550175561</v>
      </c>
      <c r="R56" s="5">
        <f t="shared" si="9"/>
        <v>98776.87550175561</v>
      </c>
      <c r="S56" s="5">
        <f t="shared" si="19"/>
        <v>4247206284.8288989</v>
      </c>
      <c r="T56" s="20">
        <f>SUM(S56:$S$127)</f>
        <v>109363723053.88998</v>
      </c>
      <c r="U56" s="6">
        <f t="shared" si="20"/>
        <v>25.749567061185434</v>
      </c>
    </row>
    <row r="57" spans="1:21">
      <c r="A57" s="21">
        <v>43</v>
      </c>
      <c r="B57" s="17">
        <f>Absterbeordnung!C51</f>
        <v>98698.098876491043</v>
      </c>
      <c r="C57" s="18">
        <f t="shared" si="13"/>
        <v>0.4267687533313323</v>
      </c>
      <c r="D57" s="17">
        <f t="shared" si="14"/>
        <v>42121.264613692649</v>
      </c>
      <c r="E57" s="17">
        <f>SUM(D57:$D$136)</f>
        <v>1183430.1743151117</v>
      </c>
      <c r="F57" s="19">
        <f t="shared" si="15"/>
        <v>28.095789268644275</v>
      </c>
      <c r="G57" s="5"/>
      <c r="H57" s="17">
        <f>Absterbeordnung!C51</f>
        <v>98698.098876491043</v>
      </c>
      <c r="I57" s="18">
        <f t="shared" si="16"/>
        <v>0.4267687533313323</v>
      </c>
      <c r="J57" s="17">
        <f t="shared" si="17"/>
        <v>42121.264613692649</v>
      </c>
      <c r="K57" s="17">
        <f>SUM($J57:J$136)</f>
        <v>1183430.1743151117</v>
      </c>
      <c r="L57" s="19">
        <f t="shared" si="18"/>
        <v>28.095789268644275</v>
      </c>
      <c r="N57" s="6">
        <v>43</v>
      </c>
      <c r="O57" s="6">
        <f t="shared" si="12"/>
        <v>43</v>
      </c>
      <c r="P57" s="20">
        <f t="shared" si="7"/>
        <v>98698.098876491043</v>
      </c>
      <c r="Q57" s="20">
        <f t="shared" si="8"/>
        <v>98698.098876491043</v>
      </c>
      <c r="R57" s="5">
        <f t="shared" si="9"/>
        <v>98698.098876491043</v>
      </c>
      <c r="S57" s="5">
        <f t="shared" si="19"/>
        <v>4157288739.6450806</v>
      </c>
      <c r="T57" s="20">
        <f>SUM(S57:$S$127)</f>
        <v>105116516769.06108</v>
      </c>
      <c r="U57" s="6">
        <f t="shared" si="20"/>
        <v>25.284872750511713</v>
      </c>
    </row>
    <row r="58" spans="1:21">
      <c r="A58" s="21">
        <v>44</v>
      </c>
      <c r="B58" s="17">
        <f>Absterbeordnung!C52</f>
        <v>98609.639615138018</v>
      </c>
      <c r="C58" s="18">
        <f t="shared" si="13"/>
        <v>0.41840073856012966</v>
      </c>
      <c r="D58" s="17">
        <f t="shared" si="14"/>
        <v>41258.346044121965</v>
      </c>
      <c r="E58" s="17">
        <f>SUM(D58:$D$136)</f>
        <v>1141308.9097014191</v>
      </c>
      <c r="F58" s="19">
        <f t="shared" si="15"/>
        <v>27.662497873300477</v>
      </c>
      <c r="G58" s="5"/>
      <c r="H58" s="17">
        <f>Absterbeordnung!C52</f>
        <v>98609.639615138018</v>
      </c>
      <c r="I58" s="18">
        <f t="shared" si="16"/>
        <v>0.41840073856012966</v>
      </c>
      <c r="J58" s="17">
        <f t="shared" si="17"/>
        <v>41258.346044121965</v>
      </c>
      <c r="K58" s="17">
        <f>SUM($J58:J$136)</f>
        <v>1141308.9097014191</v>
      </c>
      <c r="L58" s="19">
        <f t="shared" si="18"/>
        <v>27.662497873300477</v>
      </c>
      <c r="N58" s="6">
        <v>44</v>
      </c>
      <c r="O58" s="6">
        <f t="shared" si="12"/>
        <v>44</v>
      </c>
      <c r="P58" s="20">
        <f t="shared" si="7"/>
        <v>98609.639615138018</v>
      </c>
      <c r="Q58" s="20">
        <f t="shared" si="8"/>
        <v>98609.639615138018</v>
      </c>
      <c r="R58" s="5">
        <f t="shared" si="9"/>
        <v>98609.639615138018</v>
      </c>
      <c r="S58" s="5">
        <f t="shared" si="19"/>
        <v>4068470634.5275226</v>
      </c>
      <c r="T58" s="20">
        <f>SUM(S58:$S$127)</f>
        <v>100959228029.416</v>
      </c>
      <c r="U58" s="6">
        <f t="shared" si="20"/>
        <v>24.815031764667154</v>
      </c>
    </row>
    <row r="59" spans="1:21">
      <c r="A59" s="21">
        <v>45</v>
      </c>
      <c r="B59" s="17">
        <f>Absterbeordnung!C53</f>
        <v>98513.252075853874</v>
      </c>
      <c r="C59" s="18">
        <f t="shared" si="13"/>
        <v>0.41019680250993107</v>
      </c>
      <c r="D59" s="17">
        <f t="shared" si="14"/>
        <v>40409.82100637009</v>
      </c>
      <c r="E59" s="17">
        <f>SUM(D59:$D$136)</f>
        <v>1100050.5636572968</v>
      </c>
      <c r="F59" s="19">
        <f t="shared" si="15"/>
        <v>27.222356750451528</v>
      </c>
      <c r="G59" s="5"/>
      <c r="H59" s="17">
        <f>Absterbeordnung!C53</f>
        <v>98513.252075853874</v>
      </c>
      <c r="I59" s="18">
        <f t="shared" si="16"/>
        <v>0.41019680250993107</v>
      </c>
      <c r="J59" s="17">
        <f t="shared" si="17"/>
        <v>40409.82100637009</v>
      </c>
      <c r="K59" s="17">
        <f>SUM($J59:J$136)</f>
        <v>1100050.5636572968</v>
      </c>
      <c r="L59" s="19">
        <f t="shared" si="18"/>
        <v>27.222356750451528</v>
      </c>
      <c r="N59" s="6">
        <v>45</v>
      </c>
      <c r="O59" s="6">
        <f t="shared" si="12"/>
        <v>45</v>
      </c>
      <c r="P59" s="20">
        <f t="shared" si="7"/>
        <v>98513.252075853874</v>
      </c>
      <c r="Q59" s="20">
        <f t="shared" si="8"/>
        <v>98513.252075853874</v>
      </c>
      <c r="R59" s="5">
        <f t="shared" si="9"/>
        <v>98513.252075853874</v>
      </c>
      <c r="S59" s="5">
        <f t="shared" si="19"/>
        <v>3980902883.1406717</v>
      </c>
      <c r="T59" s="20">
        <f>SUM(S59:$S$127)</f>
        <v>96890757394.888489</v>
      </c>
      <c r="U59" s="6">
        <f t="shared" si="20"/>
        <v>24.338890005386926</v>
      </c>
    </row>
    <row r="60" spans="1:21">
      <c r="A60" s="21">
        <v>46</v>
      </c>
      <c r="B60" s="17">
        <f>Absterbeordnung!C54</f>
        <v>98409.491165803207</v>
      </c>
      <c r="C60" s="18">
        <f t="shared" si="13"/>
        <v>0.40215372795091275</v>
      </c>
      <c r="D60" s="17">
        <f t="shared" si="14"/>
        <v>39575.743738080178</v>
      </c>
      <c r="E60" s="17">
        <f>SUM(D60:$D$136)</f>
        <v>1059640.742650927</v>
      </c>
      <c r="F60" s="19">
        <f t="shared" si="15"/>
        <v>26.775005156285417</v>
      </c>
      <c r="G60" s="5"/>
      <c r="H60" s="17">
        <f>Absterbeordnung!C54</f>
        <v>98409.491165803207</v>
      </c>
      <c r="I60" s="18">
        <f t="shared" si="16"/>
        <v>0.40215372795091275</v>
      </c>
      <c r="J60" s="17">
        <f t="shared" si="17"/>
        <v>39575.743738080178</v>
      </c>
      <c r="K60" s="17">
        <f>SUM($J60:J$136)</f>
        <v>1059640.742650927</v>
      </c>
      <c r="L60" s="19">
        <f t="shared" si="18"/>
        <v>26.775005156285417</v>
      </c>
      <c r="N60" s="6">
        <v>46</v>
      </c>
      <c r="O60" s="6">
        <f t="shared" si="12"/>
        <v>46</v>
      </c>
      <c r="P60" s="20">
        <f t="shared" si="7"/>
        <v>98409.491165803207</v>
      </c>
      <c r="Q60" s="20">
        <f t="shared" si="8"/>
        <v>98409.491165803207</v>
      </c>
      <c r="R60" s="5">
        <f t="shared" si="9"/>
        <v>98409.491165803207</v>
      </c>
      <c r="S60" s="5">
        <f t="shared" si="19"/>
        <v>3894628803.7726922</v>
      </c>
      <c r="T60" s="20">
        <f>SUM(S60:$S$127)</f>
        <v>92909854511.747833</v>
      </c>
      <c r="U60" s="6">
        <f t="shared" si="20"/>
        <v>23.855894667483302</v>
      </c>
    </row>
    <row r="61" spans="1:21">
      <c r="A61" s="21">
        <v>47</v>
      </c>
      <c r="B61" s="17">
        <f>Absterbeordnung!C55</f>
        <v>98291.387192222232</v>
      </c>
      <c r="C61" s="18">
        <f t="shared" si="13"/>
        <v>0.39426836073618909</v>
      </c>
      <c r="D61" s="17">
        <f t="shared" si="14"/>
        <v>38753.184102763509</v>
      </c>
      <c r="E61" s="17">
        <f>SUM(D61:$D$136)</f>
        <v>1020064.9989128473</v>
      </c>
      <c r="F61" s="19">
        <f t="shared" si="15"/>
        <v>26.322095139534763</v>
      </c>
      <c r="G61" s="5"/>
      <c r="H61" s="17">
        <f>Absterbeordnung!C55</f>
        <v>98291.387192222232</v>
      </c>
      <c r="I61" s="18">
        <f t="shared" si="16"/>
        <v>0.39426836073618909</v>
      </c>
      <c r="J61" s="17">
        <f t="shared" si="17"/>
        <v>38753.184102763509</v>
      </c>
      <c r="K61" s="17">
        <f>SUM($J61:J$136)</f>
        <v>1020064.9989128473</v>
      </c>
      <c r="L61" s="19">
        <f t="shared" si="18"/>
        <v>26.322095139534763</v>
      </c>
      <c r="N61" s="6">
        <v>47</v>
      </c>
      <c r="O61" s="6">
        <f t="shared" si="12"/>
        <v>47</v>
      </c>
      <c r="P61" s="20">
        <f t="shared" si="7"/>
        <v>98291.387192222232</v>
      </c>
      <c r="Q61" s="20">
        <f t="shared" si="8"/>
        <v>98291.387192222232</v>
      </c>
      <c r="R61" s="5">
        <f t="shared" si="9"/>
        <v>98291.387192222232</v>
      </c>
      <c r="S61" s="5">
        <f t="shared" si="19"/>
        <v>3809104223.5761995</v>
      </c>
      <c r="T61" s="20">
        <f>SUM(S61:$S$127)</f>
        <v>89015225707.975143</v>
      </c>
      <c r="U61" s="6">
        <f t="shared" si="20"/>
        <v>23.369070648427332</v>
      </c>
    </row>
    <row r="62" spans="1:21">
      <c r="A62" s="21">
        <v>48</v>
      </c>
      <c r="B62" s="17">
        <f>Absterbeordnung!C56</f>
        <v>98164.586308342099</v>
      </c>
      <c r="C62" s="18">
        <f t="shared" si="13"/>
        <v>0.38653760856489122</v>
      </c>
      <c r="D62" s="17">
        <f t="shared" si="14"/>
        <v>37944.304437388419</v>
      </c>
      <c r="E62" s="17">
        <f>SUM(D62:$D$136)</f>
        <v>981311.8148100836</v>
      </c>
      <c r="F62" s="19">
        <f t="shared" si="15"/>
        <v>25.861900207693569</v>
      </c>
      <c r="G62" s="5"/>
      <c r="H62" s="17">
        <f>Absterbeordnung!C56</f>
        <v>98164.586308342099</v>
      </c>
      <c r="I62" s="18">
        <f t="shared" si="16"/>
        <v>0.38653760856489122</v>
      </c>
      <c r="J62" s="17">
        <f t="shared" si="17"/>
        <v>37944.304437388419</v>
      </c>
      <c r="K62" s="17">
        <f>SUM($J62:J$136)</f>
        <v>981311.8148100836</v>
      </c>
      <c r="L62" s="19">
        <f t="shared" si="18"/>
        <v>25.861900207693569</v>
      </c>
      <c r="N62" s="6">
        <v>48</v>
      </c>
      <c r="O62" s="6">
        <f t="shared" si="12"/>
        <v>48</v>
      </c>
      <c r="P62" s="20">
        <f t="shared" si="7"/>
        <v>98164.586308342099</v>
      </c>
      <c r="Q62" s="20">
        <f t="shared" si="8"/>
        <v>98164.586308342099</v>
      </c>
      <c r="R62" s="5">
        <f t="shared" si="9"/>
        <v>98164.586308342099</v>
      </c>
      <c r="S62" s="5">
        <f t="shared" si="19"/>
        <v>3724786947.8540239</v>
      </c>
      <c r="T62" s="20">
        <f>SUM(S62:$S$127)</f>
        <v>85206121484.398941</v>
      </c>
      <c r="U62" s="6">
        <f t="shared" si="20"/>
        <v>22.875434938228903</v>
      </c>
    </row>
    <row r="63" spans="1:21">
      <c r="A63" s="21">
        <v>49</v>
      </c>
      <c r="B63" s="17">
        <f>Absterbeordnung!C57</f>
        <v>98015.808832051465</v>
      </c>
      <c r="C63" s="18">
        <f t="shared" si="13"/>
        <v>0.37895843976950117</v>
      </c>
      <c r="D63" s="17">
        <f t="shared" si="14"/>
        <v>37143.917987739915</v>
      </c>
      <c r="E63" s="17">
        <f>SUM(D63:$D$136)</f>
        <v>943367.51037269516</v>
      </c>
      <c r="F63" s="19">
        <f t="shared" si="15"/>
        <v>25.397630661473901</v>
      </c>
      <c r="G63" s="5"/>
      <c r="H63" s="17">
        <f>Absterbeordnung!C57</f>
        <v>98015.808832051465</v>
      </c>
      <c r="I63" s="18">
        <f t="shared" si="16"/>
        <v>0.37895843976950117</v>
      </c>
      <c r="J63" s="17">
        <f t="shared" si="17"/>
        <v>37143.917987739915</v>
      </c>
      <c r="K63" s="17">
        <f>SUM($J63:J$136)</f>
        <v>943367.51037269516</v>
      </c>
      <c r="L63" s="19">
        <f t="shared" si="18"/>
        <v>25.397630661473901</v>
      </c>
      <c r="N63" s="6">
        <v>49</v>
      </c>
      <c r="O63" s="6">
        <f t="shared" si="12"/>
        <v>49</v>
      </c>
      <c r="P63" s="20">
        <f t="shared" si="7"/>
        <v>98015.808832051465</v>
      </c>
      <c r="Q63" s="20">
        <f t="shared" si="8"/>
        <v>98015.808832051465</v>
      </c>
      <c r="R63" s="5">
        <f t="shared" si="9"/>
        <v>98015.808832051465</v>
      </c>
      <c r="S63" s="5">
        <f t="shared" si="19"/>
        <v>3640691164.7597136</v>
      </c>
      <c r="T63" s="20">
        <f>SUM(S63:$S$127)</f>
        <v>81481334536.544922</v>
      </c>
      <c r="U63" s="6">
        <f t="shared" si="20"/>
        <v>22.380732352485246</v>
      </c>
    </row>
    <row r="64" spans="1:21">
      <c r="A64" s="21">
        <v>50</v>
      </c>
      <c r="B64" s="17">
        <f>Absterbeordnung!C58</f>
        <v>97848.776299704812</v>
      </c>
      <c r="C64" s="18">
        <f t="shared" si="13"/>
        <v>0.37152788212696192</v>
      </c>
      <c r="D64" s="17">
        <f t="shared" si="14"/>
        <v>36353.548627344193</v>
      </c>
      <c r="E64" s="17">
        <f>SUM(D64:$D$136)</f>
        <v>906223.59238495526</v>
      </c>
      <c r="F64" s="19">
        <f t="shared" si="15"/>
        <v>24.92806415336624</v>
      </c>
      <c r="G64" s="5"/>
      <c r="H64" s="17">
        <f>Absterbeordnung!C58</f>
        <v>97848.776299704812</v>
      </c>
      <c r="I64" s="18">
        <f t="shared" si="16"/>
        <v>0.37152788212696192</v>
      </c>
      <c r="J64" s="17">
        <f t="shared" si="17"/>
        <v>36353.548627344193</v>
      </c>
      <c r="K64" s="17">
        <f>SUM($J64:J$136)</f>
        <v>906223.59238495526</v>
      </c>
      <c r="L64" s="19">
        <f t="shared" si="18"/>
        <v>24.92806415336624</v>
      </c>
      <c r="N64" s="6">
        <v>50</v>
      </c>
      <c r="O64" s="6">
        <f t="shared" si="12"/>
        <v>50</v>
      </c>
      <c r="P64" s="20">
        <f t="shared" si="7"/>
        <v>97848.776299704812</v>
      </c>
      <c r="Q64" s="20">
        <f t="shared" si="8"/>
        <v>97848.776299704812</v>
      </c>
      <c r="R64" s="5">
        <f t="shared" si="9"/>
        <v>97848.776299704812</v>
      </c>
      <c r="S64" s="5">
        <f t="shared" si="19"/>
        <v>3557150247.3374429</v>
      </c>
      <c r="T64" s="20">
        <f>SUM(S64:$S$127)</f>
        <v>77840643371.785217</v>
      </c>
      <c r="U64" s="6">
        <f t="shared" si="20"/>
        <v>21.882866328193362</v>
      </c>
    </row>
    <row r="65" spans="1:21">
      <c r="A65" s="21">
        <v>51</v>
      </c>
      <c r="B65" s="17">
        <f>Absterbeordnung!C59</f>
        <v>97667.51646808417</v>
      </c>
      <c r="C65" s="18">
        <f t="shared" si="13"/>
        <v>0.36424302169309997</v>
      </c>
      <c r="D65" s="17">
        <f t="shared" si="14"/>
        <v>35574.711319595583</v>
      </c>
      <c r="E65" s="17">
        <f>SUM(D65:$D$136)</f>
        <v>869870.04375761107</v>
      </c>
      <c r="F65" s="19">
        <f t="shared" si="15"/>
        <v>24.451921364670678</v>
      </c>
      <c r="G65" s="5"/>
      <c r="H65" s="17">
        <f>Absterbeordnung!C59</f>
        <v>97667.51646808417</v>
      </c>
      <c r="I65" s="18">
        <f t="shared" si="16"/>
        <v>0.36424302169309997</v>
      </c>
      <c r="J65" s="17">
        <f t="shared" si="17"/>
        <v>35574.711319595583</v>
      </c>
      <c r="K65" s="17">
        <f>SUM($J65:J$136)</f>
        <v>869870.04375761107</v>
      </c>
      <c r="L65" s="19">
        <f t="shared" si="18"/>
        <v>24.451921364670678</v>
      </c>
      <c r="N65" s="6">
        <v>51</v>
      </c>
      <c r="O65" s="6">
        <f t="shared" si="12"/>
        <v>51</v>
      </c>
      <c r="P65" s="20">
        <f t="shared" si="7"/>
        <v>97667.51646808417</v>
      </c>
      <c r="Q65" s="20">
        <f t="shared" si="8"/>
        <v>97667.51646808417</v>
      </c>
      <c r="R65" s="5">
        <f t="shared" si="9"/>
        <v>97667.51646808417</v>
      </c>
      <c r="S65" s="5">
        <f t="shared" si="19"/>
        <v>3474493703.6539421</v>
      </c>
      <c r="T65" s="20">
        <f>SUM(S65:$S$127)</f>
        <v>74283493124.447784</v>
      </c>
      <c r="U65" s="6">
        <f t="shared" si="20"/>
        <v>21.379659731812939</v>
      </c>
    </row>
    <row r="66" spans="1:21">
      <c r="A66" s="21">
        <v>52</v>
      </c>
      <c r="B66" s="17">
        <f>Absterbeordnung!C60</f>
        <v>97468.661065919703</v>
      </c>
      <c r="C66" s="18">
        <f t="shared" si="13"/>
        <v>0.35710100165990188</v>
      </c>
      <c r="D66" s="17">
        <f t="shared" si="14"/>
        <v>34806.156497089403</v>
      </c>
      <c r="E66" s="17">
        <f>SUM(D66:$D$136)</f>
        <v>834295.3324380155</v>
      </c>
      <c r="F66" s="19">
        <f t="shared" si="15"/>
        <v>23.969763294829228</v>
      </c>
      <c r="G66" s="5"/>
      <c r="H66" s="17">
        <f>Absterbeordnung!C60</f>
        <v>97468.661065919703</v>
      </c>
      <c r="I66" s="18">
        <f t="shared" si="16"/>
        <v>0.35710100165990188</v>
      </c>
      <c r="J66" s="17">
        <f t="shared" si="17"/>
        <v>34806.156497089403</v>
      </c>
      <c r="K66" s="17">
        <f>SUM($J66:J$136)</f>
        <v>834295.3324380155</v>
      </c>
      <c r="L66" s="19">
        <f t="shared" si="18"/>
        <v>23.969763294829228</v>
      </c>
      <c r="N66" s="6">
        <v>52</v>
      </c>
      <c r="O66" s="6">
        <f t="shared" si="12"/>
        <v>52</v>
      </c>
      <c r="P66" s="20">
        <f t="shared" si="7"/>
        <v>97468.661065919703</v>
      </c>
      <c r="Q66" s="20">
        <f t="shared" si="8"/>
        <v>97468.661065919703</v>
      </c>
      <c r="R66" s="5">
        <f t="shared" si="9"/>
        <v>97468.661065919703</v>
      </c>
      <c r="S66" s="5">
        <f t="shared" si="19"/>
        <v>3392509470.6221662</v>
      </c>
      <c r="T66" s="20">
        <f>SUM(S66:$S$127)</f>
        <v>70808999420.793839</v>
      </c>
      <c r="U66" s="6">
        <f t="shared" si="20"/>
        <v>20.872159690038504</v>
      </c>
    </row>
    <row r="67" spans="1:21">
      <c r="A67" s="21">
        <v>53</v>
      </c>
      <c r="B67" s="17">
        <f>Absterbeordnung!C61</f>
        <v>97254.477913835843</v>
      </c>
      <c r="C67" s="18">
        <f t="shared" si="13"/>
        <v>0.35009902123519798</v>
      </c>
      <c r="D67" s="17">
        <f t="shared" si="14"/>
        <v>34048.697528374105</v>
      </c>
      <c r="E67" s="17">
        <f>SUM(D67:$D$136)</f>
        <v>799489.17594092607</v>
      </c>
      <c r="F67" s="19">
        <f t="shared" si="15"/>
        <v>23.480756503965551</v>
      </c>
      <c r="G67" s="5"/>
      <c r="H67" s="17">
        <f>Absterbeordnung!C61</f>
        <v>97254.477913835843</v>
      </c>
      <c r="I67" s="18">
        <f t="shared" si="16"/>
        <v>0.35009902123519798</v>
      </c>
      <c r="J67" s="17">
        <f t="shared" si="17"/>
        <v>34048.697528374105</v>
      </c>
      <c r="K67" s="17">
        <f>SUM($J67:J$136)</f>
        <v>799489.17594092607</v>
      </c>
      <c r="L67" s="19">
        <f t="shared" si="18"/>
        <v>23.480756503965551</v>
      </c>
      <c r="N67" s="6">
        <v>53</v>
      </c>
      <c r="O67" s="6">
        <f t="shared" si="12"/>
        <v>53</v>
      </c>
      <c r="P67" s="20">
        <f t="shared" si="7"/>
        <v>97254.477913835843</v>
      </c>
      <c r="Q67" s="20">
        <f t="shared" si="8"/>
        <v>97254.477913835843</v>
      </c>
      <c r="R67" s="5">
        <f t="shared" si="9"/>
        <v>97254.477913835843</v>
      </c>
      <c r="S67" s="5">
        <f t="shared" si="19"/>
        <v>3311388301.7681365</v>
      </c>
      <c r="T67" s="20">
        <f>SUM(S67:$S$127)</f>
        <v>67416489950.171631</v>
      </c>
      <c r="U67" s="6">
        <f t="shared" si="20"/>
        <v>20.358980526135873</v>
      </c>
    </row>
    <row r="68" spans="1:21">
      <c r="A68" s="21">
        <v>54</v>
      </c>
      <c r="B68" s="17">
        <f>Absterbeordnung!C62</f>
        <v>97011.869939729178</v>
      </c>
      <c r="C68" s="18">
        <f t="shared" si="13"/>
        <v>0.34323433454431168</v>
      </c>
      <c r="D68" s="17">
        <f t="shared" si="14"/>
        <v>33297.804621662261</v>
      </c>
      <c r="E68" s="17">
        <f>SUM(D68:$D$136)</f>
        <v>765440.47841255204</v>
      </c>
      <c r="F68" s="19">
        <f t="shared" si="15"/>
        <v>22.987716070463883</v>
      </c>
      <c r="G68" s="5"/>
      <c r="H68" s="17">
        <f>Absterbeordnung!C62</f>
        <v>97011.869939729178</v>
      </c>
      <c r="I68" s="18">
        <f t="shared" si="16"/>
        <v>0.34323433454431168</v>
      </c>
      <c r="J68" s="17">
        <f t="shared" si="17"/>
        <v>33297.804621662261</v>
      </c>
      <c r="K68" s="17">
        <f>SUM($J68:J$136)</f>
        <v>765440.47841255204</v>
      </c>
      <c r="L68" s="19">
        <f t="shared" si="18"/>
        <v>22.987716070463883</v>
      </c>
      <c r="N68" s="6">
        <v>54</v>
      </c>
      <c r="O68" s="6">
        <f t="shared" si="12"/>
        <v>54</v>
      </c>
      <c r="P68" s="20">
        <f t="shared" si="7"/>
        <v>97011.869939729178</v>
      </c>
      <c r="Q68" s="20">
        <f t="shared" si="8"/>
        <v>97011.869939729178</v>
      </c>
      <c r="R68" s="5">
        <f t="shared" si="9"/>
        <v>97011.869939729178</v>
      </c>
      <c r="S68" s="5">
        <f t="shared" si="19"/>
        <v>3230282291.2352123</v>
      </c>
      <c r="T68" s="20">
        <f>SUM(S68:$S$127)</f>
        <v>64105101648.403488</v>
      </c>
      <c r="U68" s="6">
        <f t="shared" si="20"/>
        <v>19.845046305191687</v>
      </c>
    </row>
    <row r="69" spans="1:21">
      <c r="A69" s="21">
        <v>55</v>
      </c>
      <c r="B69" s="17">
        <f>Absterbeordnung!C63</f>
        <v>96744.603659809582</v>
      </c>
      <c r="C69" s="18">
        <f t="shared" si="13"/>
        <v>0.33650424955324687</v>
      </c>
      <c r="D69" s="17">
        <f t="shared" si="14"/>
        <v>32554.970252870524</v>
      </c>
      <c r="E69" s="17">
        <f>SUM(D69:$D$136)</f>
        <v>732142.67379088979</v>
      </c>
      <c r="F69" s="19">
        <f t="shared" si="15"/>
        <v>22.489428437623388</v>
      </c>
      <c r="G69" s="5"/>
      <c r="H69" s="17">
        <f>Absterbeordnung!C63</f>
        <v>96744.603659809582</v>
      </c>
      <c r="I69" s="18">
        <f t="shared" si="16"/>
        <v>0.33650424955324687</v>
      </c>
      <c r="J69" s="17">
        <f t="shared" si="17"/>
        <v>32554.970252870524</v>
      </c>
      <c r="K69" s="17">
        <f>SUM($J69:J$136)</f>
        <v>732142.67379088979</v>
      </c>
      <c r="L69" s="19">
        <f t="shared" si="18"/>
        <v>22.489428437623388</v>
      </c>
      <c r="N69" s="6">
        <v>55</v>
      </c>
      <c r="O69" s="6">
        <f t="shared" si="12"/>
        <v>55</v>
      </c>
      <c r="P69" s="20">
        <f t="shared" si="7"/>
        <v>96744.603659809582</v>
      </c>
      <c r="Q69" s="20">
        <f t="shared" si="8"/>
        <v>96744.603659809582</v>
      </c>
      <c r="R69" s="5">
        <f t="shared" si="9"/>
        <v>96744.603659809582</v>
      </c>
      <c r="S69" s="5">
        <f t="shared" si="19"/>
        <v>3149517694.2708497</v>
      </c>
      <c r="T69" s="20">
        <f>SUM(S69:$S$127)</f>
        <v>60874819357.168274</v>
      </c>
      <c r="U69" s="6">
        <f t="shared" si="20"/>
        <v>19.328298890939081</v>
      </c>
    </row>
    <row r="70" spans="1:21">
      <c r="A70" s="21">
        <v>56</v>
      </c>
      <c r="B70" s="17">
        <f>Absterbeordnung!C64</f>
        <v>96448.962421148433</v>
      </c>
      <c r="C70" s="18">
        <f t="shared" si="13"/>
        <v>0.3299061270129871</v>
      </c>
      <c r="D70" s="17">
        <f t="shared" si="14"/>
        <v>31819.103646782216</v>
      </c>
      <c r="E70" s="17">
        <f>SUM(D70:$D$136)</f>
        <v>699587.70353801921</v>
      </c>
      <c r="F70" s="19">
        <f t="shared" si="15"/>
        <v>21.986405126429975</v>
      </c>
      <c r="G70" s="5"/>
      <c r="H70" s="17">
        <f>Absterbeordnung!C64</f>
        <v>96448.962421148433</v>
      </c>
      <c r="I70" s="18">
        <f t="shared" si="16"/>
        <v>0.3299061270129871</v>
      </c>
      <c r="J70" s="17">
        <f t="shared" si="17"/>
        <v>31819.103646782216</v>
      </c>
      <c r="K70" s="17">
        <f>SUM($J70:J$136)</f>
        <v>699587.70353801921</v>
      </c>
      <c r="L70" s="19">
        <f t="shared" si="18"/>
        <v>21.986405126429975</v>
      </c>
      <c r="N70" s="6">
        <v>56</v>
      </c>
      <c r="O70" s="6">
        <f t="shared" si="12"/>
        <v>56</v>
      </c>
      <c r="P70" s="20">
        <f t="shared" si="7"/>
        <v>96448.962421148433</v>
      </c>
      <c r="Q70" s="20">
        <f t="shared" si="8"/>
        <v>96448.962421148433</v>
      </c>
      <c r="R70" s="5">
        <f t="shared" si="9"/>
        <v>96448.962421148433</v>
      </c>
      <c r="S70" s="5">
        <f t="shared" si="19"/>
        <v>3068919531.9031248</v>
      </c>
      <c r="T70" s="20">
        <f>SUM(S70:$S$127)</f>
        <v>57725301662.89743</v>
      </c>
      <c r="U70" s="6">
        <f t="shared" si="20"/>
        <v>18.809649801114308</v>
      </c>
    </row>
    <row r="71" spans="1:21">
      <c r="A71" s="21">
        <v>57</v>
      </c>
      <c r="B71" s="17">
        <f>Absterbeordnung!C65</f>
        <v>96125.038661279701</v>
      </c>
      <c r="C71" s="18">
        <f t="shared" si="13"/>
        <v>0.32343737942449713</v>
      </c>
      <c r="D71" s="17">
        <f t="shared" si="14"/>
        <v>31090.43060168278</v>
      </c>
      <c r="E71" s="17">
        <f>SUM(D71:$D$136)</f>
        <v>667768.5998912371</v>
      </c>
      <c r="F71" s="19">
        <f t="shared" si="15"/>
        <v>21.478267974040023</v>
      </c>
      <c r="G71" s="5"/>
      <c r="H71" s="17">
        <f>Absterbeordnung!C65</f>
        <v>96125.038661279701</v>
      </c>
      <c r="I71" s="18">
        <f t="shared" si="16"/>
        <v>0.32343737942449713</v>
      </c>
      <c r="J71" s="17">
        <f t="shared" si="17"/>
        <v>31090.43060168278</v>
      </c>
      <c r="K71" s="17">
        <f>SUM($J71:J$136)</f>
        <v>667768.5998912371</v>
      </c>
      <c r="L71" s="19">
        <f t="shared" si="18"/>
        <v>21.478267974040023</v>
      </c>
      <c r="N71" s="6">
        <v>57</v>
      </c>
      <c r="O71" s="6">
        <f t="shared" si="12"/>
        <v>57</v>
      </c>
      <c r="P71" s="20">
        <f t="shared" si="7"/>
        <v>96125.038661279701</v>
      </c>
      <c r="Q71" s="20">
        <f t="shared" si="8"/>
        <v>96125.038661279701</v>
      </c>
      <c r="R71" s="5">
        <f t="shared" si="9"/>
        <v>96125.038661279701</v>
      </c>
      <c r="S71" s="5">
        <f t="shared" si="19"/>
        <v>2988568843.5825906</v>
      </c>
      <c r="T71" s="20">
        <f>SUM(S71:$S$127)</f>
        <v>54656382130.994308</v>
      </c>
      <c r="U71" s="6">
        <f t="shared" si="20"/>
        <v>18.288480202943617</v>
      </c>
    </row>
    <row r="72" spans="1:21">
      <c r="A72" s="21">
        <v>58</v>
      </c>
      <c r="B72" s="17">
        <f>Absterbeordnung!C66</f>
        <v>95767.841781309369</v>
      </c>
      <c r="C72" s="18">
        <f t="shared" si="13"/>
        <v>0.31709547002401678</v>
      </c>
      <c r="D72" s="17">
        <f t="shared" si="14"/>
        <v>30367.548802829966</v>
      </c>
      <c r="E72" s="17">
        <f>SUM(D72:$D$136)</f>
        <v>636678.16928955424</v>
      </c>
      <c r="F72" s="19">
        <f t="shared" si="15"/>
        <v>20.965741206949897</v>
      </c>
      <c r="G72" s="5"/>
      <c r="H72" s="17">
        <f>Absterbeordnung!C66</f>
        <v>95767.841781309369</v>
      </c>
      <c r="I72" s="18">
        <f t="shared" si="16"/>
        <v>0.31709547002401678</v>
      </c>
      <c r="J72" s="17">
        <f t="shared" si="17"/>
        <v>30367.548802829966</v>
      </c>
      <c r="K72" s="17">
        <f>SUM($J72:J$136)</f>
        <v>636678.16928955424</v>
      </c>
      <c r="L72" s="19">
        <f t="shared" si="18"/>
        <v>20.965741206949897</v>
      </c>
      <c r="N72" s="6">
        <v>58</v>
      </c>
      <c r="O72" s="6">
        <f t="shared" si="12"/>
        <v>58</v>
      </c>
      <c r="P72" s="20">
        <f t="shared" si="7"/>
        <v>95767.841781309369</v>
      </c>
      <c r="Q72" s="20">
        <f t="shared" si="8"/>
        <v>95767.841781309369</v>
      </c>
      <c r="R72" s="5">
        <f t="shared" si="9"/>
        <v>95767.841781309369</v>
      </c>
      <c r="S72" s="5">
        <f t="shared" si="19"/>
        <v>2908234609.0356112</v>
      </c>
      <c r="T72" s="20">
        <f>SUM(S72:$S$127)</f>
        <v>51667813287.41172</v>
      </c>
      <c r="U72" s="6">
        <f t="shared" si="20"/>
        <v>17.766040307368836</v>
      </c>
    </row>
    <row r="73" spans="1:21">
      <c r="A73" s="21">
        <v>59</v>
      </c>
      <c r="B73" s="17">
        <f>Absterbeordnung!C67</f>
        <v>95368.049286924987</v>
      </c>
      <c r="C73" s="18">
        <f t="shared" si="13"/>
        <v>0.3108779117882518</v>
      </c>
      <c r="D73" s="17">
        <f t="shared" si="14"/>
        <v>29647.820013638317</v>
      </c>
      <c r="E73" s="17">
        <f>SUM(D73:$D$136)</f>
        <v>606310.62048672431</v>
      </c>
      <c r="F73" s="19">
        <f t="shared" si="15"/>
        <v>20.450428402756589</v>
      </c>
      <c r="G73" s="5"/>
      <c r="H73" s="17">
        <f>Absterbeordnung!C67</f>
        <v>95368.049286924987</v>
      </c>
      <c r="I73" s="18">
        <f t="shared" si="16"/>
        <v>0.3108779117882518</v>
      </c>
      <c r="J73" s="17">
        <f t="shared" si="17"/>
        <v>29647.820013638317</v>
      </c>
      <c r="K73" s="17">
        <f>SUM($J73:J$136)</f>
        <v>606310.62048672431</v>
      </c>
      <c r="L73" s="19">
        <f t="shared" si="18"/>
        <v>20.450428402756589</v>
      </c>
      <c r="N73" s="6">
        <v>59</v>
      </c>
      <c r="O73" s="6">
        <f t="shared" si="12"/>
        <v>59</v>
      </c>
      <c r="P73" s="20">
        <f t="shared" si="7"/>
        <v>95368.049286924987</v>
      </c>
      <c r="Q73" s="20">
        <f t="shared" si="8"/>
        <v>95368.049286924987</v>
      </c>
      <c r="R73" s="5">
        <f t="shared" si="9"/>
        <v>95368.049286924987</v>
      </c>
      <c r="S73" s="5">
        <f t="shared" si="19"/>
        <v>2827454760.3105402</v>
      </c>
      <c r="T73" s="20">
        <f>SUM(S73:$S$127)</f>
        <v>48759578678.376106</v>
      </c>
      <c r="U73" s="6">
        <f t="shared" si="20"/>
        <v>17.245042913797434</v>
      </c>
    </row>
    <row r="74" spans="1:21">
      <c r="A74" s="21">
        <v>60</v>
      </c>
      <c r="B74" s="17">
        <f>Absterbeordnung!C68</f>
        <v>94928.018881029784</v>
      </c>
      <c r="C74" s="18">
        <f t="shared" si="13"/>
        <v>0.30478226645907031</v>
      </c>
      <c r="D74" s="17">
        <f t="shared" si="14"/>
        <v>28932.376745029676</v>
      </c>
      <c r="E74" s="17">
        <f>SUM(D74:$D$136)</f>
        <v>576662.80047308619</v>
      </c>
      <c r="F74" s="19">
        <f t="shared" si="15"/>
        <v>19.931400919979783</v>
      </c>
      <c r="G74" s="5"/>
      <c r="H74" s="17">
        <f>Absterbeordnung!C68</f>
        <v>94928.018881029784</v>
      </c>
      <c r="I74" s="18">
        <f t="shared" si="16"/>
        <v>0.30478226645907031</v>
      </c>
      <c r="J74" s="17">
        <f t="shared" si="17"/>
        <v>28932.376745029676</v>
      </c>
      <c r="K74" s="17">
        <f>SUM($J74:J$136)</f>
        <v>576662.80047308619</v>
      </c>
      <c r="L74" s="19">
        <f t="shared" si="18"/>
        <v>19.931400919979783</v>
      </c>
      <c r="N74" s="6">
        <v>60</v>
      </c>
      <c r="O74" s="6">
        <f t="shared" si="12"/>
        <v>60</v>
      </c>
      <c r="P74" s="20">
        <f t="shared" si="7"/>
        <v>94928.018881029784</v>
      </c>
      <c r="Q74" s="20">
        <f t="shared" si="8"/>
        <v>94928.018881029784</v>
      </c>
      <c r="R74" s="5">
        <f t="shared" si="9"/>
        <v>94928.018881029784</v>
      </c>
      <c r="S74" s="5">
        <f t="shared" si="19"/>
        <v>2746493205.9252443</v>
      </c>
      <c r="T74" s="20">
        <f>SUM(S74:$S$127)</f>
        <v>45932123918.065575</v>
      </c>
      <c r="U74" s="6">
        <f t="shared" si="20"/>
        <v>16.723916818353047</v>
      </c>
    </row>
    <row r="75" spans="1:21">
      <c r="A75" s="21">
        <v>61</v>
      </c>
      <c r="B75" s="17">
        <f>Absterbeordnung!C69</f>
        <v>94440.545758007545</v>
      </c>
      <c r="C75" s="18">
        <f t="shared" si="13"/>
        <v>0.29880614358732388</v>
      </c>
      <c r="D75" s="17">
        <f t="shared" si="14"/>
        <v>28219.415276232434</v>
      </c>
      <c r="E75" s="17">
        <f>SUM(D75:$D$136)</f>
        <v>547730.42372805648</v>
      </c>
      <c r="F75" s="19">
        <f t="shared" si="15"/>
        <v>19.409701383478978</v>
      </c>
      <c r="G75" s="5"/>
      <c r="H75" s="17">
        <f>Absterbeordnung!C69</f>
        <v>94440.545758007545</v>
      </c>
      <c r="I75" s="18">
        <f t="shared" si="16"/>
        <v>0.29880614358732388</v>
      </c>
      <c r="J75" s="17">
        <f t="shared" si="17"/>
        <v>28219.415276232434</v>
      </c>
      <c r="K75" s="17">
        <f>SUM($J75:J$136)</f>
        <v>547730.42372805648</v>
      </c>
      <c r="L75" s="19">
        <f t="shared" si="18"/>
        <v>19.409701383478978</v>
      </c>
      <c r="N75" s="6">
        <v>61</v>
      </c>
      <c r="O75" s="6">
        <f t="shared" si="12"/>
        <v>61</v>
      </c>
      <c r="P75" s="20">
        <f t="shared" si="7"/>
        <v>94440.545758007545</v>
      </c>
      <c r="Q75" s="20">
        <f t="shared" si="8"/>
        <v>94440.545758007545</v>
      </c>
      <c r="R75" s="5">
        <f t="shared" si="9"/>
        <v>94440.545758007545</v>
      </c>
      <c r="S75" s="5">
        <f t="shared" si="19"/>
        <v>2665056979.659246</v>
      </c>
      <c r="T75" s="20">
        <f>SUM(S75:$S$127)</f>
        <v>43185630712.140327</v>
      </c>
      <c r="U75" s="6">
        <f t="shared" si="20"/>
        <v>16.204393017391336</v>
      </c>
    </row>
    <row r="76" spans="1:21">
      <c r="A76" s="21">
        <v>62</v>
      </c>
      <c r="B76" s="17">
        <f>Absterbeordnung!C70</f>
        <v>93915.88968648114</v>
      </c>
      <c r="C76" s="18">
        <f t="shared" si="13"/>
        <v>0.29294719959541554</v>
      </c>
      <c r="D76" s="17">
        <f t="shared" si="14"/>
        <v>27512.39688116662</v>
      </c>
      <c r="E76" s="17">
        <f>SUM(D76:$D$136)</f>
        <v>519511.00845182402</v>
      </c>
      <c r="F76" s="19">
        <f t="shared" si="15"/>
        <v>18.882797114905351</v>
      </c>
      <c r="G76" s="5"/>
      <c r="H76" s="17">
        <f>Absterbeordnung!C70</f>
        <v>93915.88968648114</v>
      </c>
      <c r="I76" s="18">
        <f t="shared" si="16"/>
        <v>0.29294719959541554</v>
      </c>
      <c r="J76" s="17">
        <f t="shared" si="17"/>
        <v>27512.39688116662</v>
      </c>
      <c r="K76" s="17">
        <f>SUM($J76:J$136)</f>
        <v>519511.00845182402</v>
      </c>
      <c r="L76" s="19">
        <f t="shared" si="18"/>
        <v>18.882797114905351</v>
      </c>
      <c r="N76" s="6">
        <v>62</v>
      </c>
      <c r="O76" s="6">
        <f t="shared" si="12"/>
        <v>62</v>
      </c>
      <c r="P76" s="20">
        <f t="shared" si="7"/>
        <v>93915.88968648114</v>
      </c>
      <c r="Q76" s="20">
        <f t="shared" si="8"/>
        <v>93915.88968648114</v>
      </c>
      <c r="R76" s="5">
        <f t="shared" si="9"/>
        <v>93915.88968648114</v>
      </c>
      <c r="S76" s="5">
        <f t="shared" si="19"/>
        <v>2583851230.5023317</v>
      </c>
      <c r="T76" s="20">
        <f>SUM(S76:$S$127)</f>
        <v>40520573732.481071</v>
      </c>
      <c r="U76" s="6">
        <f t="shared" si="20"/>
        <v>15.682239462603807</v>
      </c>
    </row>
    <row r="77" spans="1:21">
      <c r="A77" s="21">
        <v>63</v>
      </c>
      <c r="B77" s="17">
        <f>Absterbeordnung!C71</f>
        <v>93341.687256992635</v>
      </c>
      <c r="C77" s="18">
        <f t="shared" si="13"/>
        <v>0.28720313685825061</v>
      </c>
      <c r="D77" s="17">
        <f t="shared" si="14"/>
        <v>26808.025379850082</v>
      </c>
      <c r="E77" s="17">
        <f>SUM(D77:$D$136)</f>
        <v>491998.61157065735</v>
      </c>
      <c r="F77" s="19">
        <f t="shared" si="15"/>
        <v>18.352661361640681</v>
      </c>
      <c r="G77" s="5"/>
      <c r="H77" s="17">
        <f>Absterbeordnung!C71</f>
        <v>93341.687256992635</v>
      </c>
      <c r="I77" s="18">
        <f t="shared" si="16"/>
        <v>0.28720313685825061</v>
      </c>
      <c r="J77" s="17">
        <f t="shared" si="17"/>
        <v>26808.025379850082</v>
      </c>
      <c r="K77" s="17">
        <f>SUM($J77:J$136)</f>
        <v>491998.61157065735</v>
      </c>
      <c r="L77" s="19">
        <f t="shared" si="18"/>
        <v>18.352661361640681</v>
      </c>
      <c r="N77" s="6">
        <v>63</v>
      </c>
      <c r="O77" s="6">
        <f t="shared" si="12"/>
        <v>63</v>
      </c>
      <c r="P77" s="20">
        <f t="shared" si="7"/>
        <v>93341.687256992635</v>
      </c>
      <c r="Q77" s="20">
        <f t="shared" si="8"/>
        <v>93341.687256992635</v>
      </c>
      <c r="R77" s="5">
        <f t="shared" si="9"/>
        <v>93341.687256992635</v>
      </c>
      <c r="S77" s="5">
        <f t="shared" si="19"/>
        <v>2502306320.9834876</v>
      </c>
      <c r="T77" s="20">
        <f>SUM(S77:$S$127)</f>
        <v>37936722501.978745</v>
      </c>
      <c r="U77" s="6">
        <f t="shared" si="20"/>
        <v>15.160702821974402</v>
      </c>
    </row>
    <row r="78" spans="1:21">
      <c r="A78" s="21">
        <v>64</v>
      </c>
      <c r="B78" s="17">
        <f>Absterbeordnung!C72</f>
        <v>92706.949573843231</v>
      </c>
      <c r="C78" s="18">
        <f t="shared" si="13"/>
        <v>0.28157170280220639</v>
      </c>
      <c r="D78" s="17">
        <f t="shared" si="14"/>
        <v>26103.653653105321</v>
      </c>
      <c r="E78" s="17">
        <f>SUM(D78:$D$136)</f>
        <v>465190.58619080723</v>
      </c>
      <c r="F78" s="19">
        <f t="shared" si="15"/>
        <v>17.820899417866265</v>
      </c>
      <c r="G78" s="5"/>
      <c r="H78" s="17">
        <f>Absterbeordnung!C72</f>
        <v>92706.949573843231</v>
      </c>
      <c r="I78" s="18">
        <f t="shared" si="16"/>
        <v>0.28157170280220639</v>
      </c>
      <c r="J78" s="17">
        <f t="shared" si="17"/>
        <v>26103.653653105321</v>
      </c>
      <c r="K78" s="17">
        <f>SUM($J78:J$136)</f>
        <v>465190.58619080723</v>
      </c>
      <c r="L78" s="19">
        <f t="shared" si="18"/>
        <v>17.820899417866265</v>
      </c>
      <c r="N78" s="6">
        <v>64</v>
      </c>
      <c r="O78" s="6">
        <f t="shared" ref="O78:O109" si="21">N78+$B$3</f>
        <v>64</v>
      </c>
      <c r="P78" s="20">
        <f t="shared" si="7"/>
        <v>92706.949573843231</v>
      </c>
      <c r="Q78" s="20">
        <f t="shared" si="8"/>
        <v>92706.949573843231</v>
      </c>
      <c r="R78" s="5">
        <f t="shared" si="9"/>
        <v>92706.949573843231</v>
      </c>
      <c r="S78" s="5">
        <f t="shared" si="19"/>
        <v>2419990102.9115033</v>
      </c>
      <c r="T78" s="20">
        <f>SUM(S78:$S$127)</f>
        <v>35434416180.995247</v>
      </c>
      <c r="U78" s="6">
        <f t="shared" si="20"/>
        <v>14.64238061898018</v>
      </c>
    </row>
    <row r="79" spans="1:21">
      <c r="A79" s="21">
        <v>65</v>
      </c>
      <c r="B79" s="17">
        <f>Absterbeordnung!C73</f>
        <v>92025.626489952992</v>
      </c>
      <c r="C79" s="18">
        <f t="shared" ref="C79:C110" si="22">1/(((1+($B$5/100))^A79))</f>
        <v>0.27605068902177099</v>
      </c>
      <c r="D79" s="17">
        <f t="shared" ref="D79:D110" si="23">B79*C79</f>
        <v>25403.737600211665</v>
      </c>
      <c r="E79" s="17">
        <f>SUM(D79:$D$136)</f>
        <v>439086.93253770197</v>
      </c>
      <c r="F79" s="19">
        <f t="shared" ref="F79:F110" si="24">E79/D79</f>
        <v>17.284343723265486</v>
      </c>
      <c r="G79" s="5"/>
      <c r="H79" s="17">
        <f>Absterbeordnung!C73</f>
        <v>92025.626489952992</v>
      </c>
      <c r="I79" s="18">
        <f t="shared" ref="I79:I110" si="25">1/(((1+($B$5/100))^A79))</f>
        <v>0.27605068902177099</v>
      </c>
      <c r="J79" s="17">
        <f t="shared" ref="J79:J110" si="26">H79*I79</f>
        <v>25403.737600211665</v>
      </c>
      <c r="K79" s="17">
        <f>SUM($J79:J$136)</f>
        <v>439086.93253770197</v>
      </c>
      <c r="L79" s="19">
        <f t="shared" ref="L79:L110" si="27">K79/J79</f>
        <v>17.284343723265486</v>
      </c>
      <c r="N79" s="6">
        <v>65</v>
      </c>
      <c r="O79" s="6">
        <f t="shared" si="21"/>
        <v>65</v>
      </c>
      <c r="P79" s="20">
        <f t="shared" ref="P79:P127" si="28">B79</f>
        <v>92025.626489952992</v>
      </c>
      <c r="Q79" s="20">
        <f t="shared" ref="Q79:Q127" si="29">B79</f>
        <v>92025.626489952992</v>
      </c>
      <c r="R79" s="5">
        <f t="shared" ref="R79:R136" si="30">LOOKUP(N79,$O$14:$O$136,$Q$14:$Q$136)</f>
        <v>92025.626489952992</v>
      </c>
      <c r="S79" s="5">
        <f t="shared" ref="S79:S110" si="31">P79*R79*I79</f>
        <v>2337794867.8458533</v>
      </c>
      <c r="T79" s="20">
        <f>SUM(S79:$S$136)</f>
        <v>33014426078.083736</v>
      </c>
      <c r="U79" s="6">
        <f t="shared" ref="U79:U110" si="32">T79/S79</f>
        <v>14.122037195036139</v>
      </c>
    </row>
    <row r="80" spans="1:21">
      <c r="A80" s="21">
        <v>66</v>
      </c>
      <c r="B80" s="17">
        <f>Absterbeordnung!C74</f>
        <v>91277.239246908895</v>
      </c>
      <c r="C80" s="18">
        <f t="shared" si="22"/>
        <v>0.27063793041350098</v>
      </c>
      <c r="D80" s="17">
        <f t="shared" si="23"/>
        <v>24703.083123641409</v>
      </c>
      <c r="E80" s="17">
        <f>SUM(D80:$D$136)</f>
        <v>413683.19493749028</v>
      </c>
      <c r="F80" s="19">
        <f t="shared" si="24"/>
        <v>16.746217177303919</v>
      </c>
      <c r="G80" s="5"/>
      <c r="H80" s="17">
        <f>Absterbeordnung!C74</f>
        <v>91277.239246908895</v>
      </c>
      <c r="I80" s="18">
        <f t="shared" si="25"/>
        <v>0.27063793041350098</v>
      </c>
      <c r="J80" s="17">
        <f t="shared" si="26"/>
        <v>24703.083123641409</v>
      </c>
      <c r="K80" s="17">
        <f>SUM($J80:J$136)</f>
        <v>413683.19493749028</v>
      </c>
      <c r="L80" s="19">
        <f t="shared" si="27"/>
        <v>16.746217177303919</v>
      </c>
      <c r="N80" s="6">
        <v>66</v>
      </c>
      <c r="O80" s="6">
        <f t="shared" si="21"/>
        <v>66</v>
      </c>
      <c r="P80" s="20">
        <f t="shared" si="28"/>
        <v>91277.239246908895</v>
      </c>
      <c r="Q80" s="20">
        <f t="shared" si="29"/>
        <v>91277.239246908895</v>
      </c>
      <c r="R80" s="5">
        <f t="shared" si="30"/>
        <v>91277.239246908895</v>
      </c>
      <c r="S80" s="5">
        <f t="shared" si="31"/>
        <v>2254829228.4128947</v>
      </c>
      <c r="T80" s="20">
        <f>SUM(S80:$S$136)</f>
        <v>30676631210.237881</v>
      </c>
      <c r="U80" s="6">
        <f t="shared" si="32"/>
        <v>13.604857886213503</v>
      </c>
    </row>
    <row r="81" spans="1:21">
      <c r="A81" s="21">
        <v>67</v>
      </c>
      <c r="B81" s="17">
        <f>Absterbeordnung!C75</f>
        <v>90471.21576792984</v>
      </c>
      <c r="C81" s="18">
        <f t="shared" si="22"/>
        <v>0.26533130432696173</v>
      </c>
      <c r="D81" s="17">
        <f t="shared" si="23"/>
        <v>24004.845683750809</v>
      </c>
      <c r="E81" s="17">
        <f>SUM(D81:$D$136)</f>
        <v>388980.11181384884</v>
      </c>
      <c r="F81" s="19">
        <f t="shared" si="24"/>
        <v>16.204232967727616</v>
      </c>
      <c r="G81" s="5"/>
      <c r="H81" s="17">
        <f>Absterbeordnung!C75</f>
        <v>90471.21576792984</v>
      </c>
      <c r="I81" s="18">
        <f t="shared" si="25"/>
        <v>0.26533130432696173</v>
      </c>
      <c r="J81" s="17">
        <f t="shared" si="26"/>
        <v>24004.845683750809</v>
      </c>
      <c r="K81" s="17">
        <f>SUM($J81:J$136)</f>
        <v>388980.11181384884</v>
      </c>
      <c r="L81" s="19">
        <f t="shared" si="27"/>
        <v>16.204232967727616</v>
      </c>
      <c r="N81" s="6">
        <v>67</v>
      </c>
      <c r="O81" s="6">
        <f t="shared" si="21"/>
        <v>67</v>
      </c>
      <c r="P81" s="20">
        <f t="shared" si="28"/>
        <v>90471.21576792984</v>
      </c>
      <c r="Q81" s="20">
        <f t="shared" si="29"/>
        <v>90471.21576792984</v>
      </c>
      <c r="R81" s="5">
        <f t="shared" si="30"/>
        <v>90471.21576792984</v>
      </c>
      <c r="S81" s="5">
        <f t="shared" si="31"/>
        <v>2171747573.3304791</v>
      </c>
      <c r="T81" s="20">
        <f>SUM(S81:$S$136)</f>
        <v>28421801981.824986</v>
      </c>
      <c r="U81" s="6">
        <f t="shared" si="32"/>
        <v>13.087065150135652</v>
      </c>
    </row>
    <row r="82" spans="1:21">
      <c r="A82" s="21">
        <v>68</v>
      </c>
      <c r="B82" s="17">
        <f>Absterbeordnung!C76</f>
        <v>89604.938520994605</v>
      </c>
      <c r="C82" s="18">
        <f t="shared" si="22"/>
        <v>0.26012872973231543</v>
      </c>
      <c r="D82" s="17">
        <f t="shared" si="23"/>
        <v>23308.818835208545</v>
      </c>
      <c r="E82" s="17">
        <f>SUM(D82:$D$136)</f>
        <v>364975.26613009803</v>
      </c>
      <c r="F82" s="19">
        <f t="shared" si="24"/>
        <v>15.658248009495612</v>
      </c>
      <c r="G82" s="5"/>
      <c r="H82" s="17">
        <f>Absterbeordnung!C76</f>
        <v>89604.938520994605</v>
      </c>
      <c r="I82" s="18">
        <f t="shared" si="25"/>
        <v>0.26012872973231543</v>
      </c>
      <c r="J82" s="17">
        <f t="shared" si="26"/>
        <v>23308.818835208545</v>
      </c>
      <c r="K82" s="17">
        <f>SUM($J82:J$136)</f>
        <v>364975.26613009803</v>
      </c>
      <c r="L82" s="19">
        <f t="shared" si="27"/>
        <v>15.658248009495612</v>
      </c>
      <c r="N82" s="6">
        <v>68</v>
      </c>
      <c r="O82" s="6">
        <f t="shared" si="21"/>
        <v>68</v>
      </c>
      <c r="P82" s="20">
        <f t="shared" si="28"/>
        <v>89604.938520994605</v>
      </c>
      <c r="Q82" s="20">
        <f t="shared" si="29"/>
        <v>89604.938520994605</v>
      </c>
      <c r="R82" s="5">
        <f t="shared" si="30"/>
        <v>89604.938520994605</v>
      </c>
      <c r="S82" s="5">
        <f t="shared" si="31"/>
        <v>2088585278.725863</v>
      </c>
      <c r="T82" s="20">
        <f>SUM(S82:$S$136)</f>
        <v>26250054408.494511</v>
      </c>
      <c r="U82" s="6">
        <f t="shared" si="32"/>
        <v>12.56834215766775</v>
      </c>
    </row>
    <row r="83" spans="1:21">
      <c r="A83" s="21">
        <v>69</v>
      </c>
      <c r="B83" s="17">
        <f>Absterbeordnung!C77</f>
        <v>88676.886631434172</v>
      </c>
      <c r="C83" s="18">
        <f t="shared" si="22"/>
        <v>0.25502816640423082</v>
      </c>
      <c r="D83" s="17">
        <f t="shared" si="23"/>
        <v>22615.103800050507</v>
      </c>
      <c r="E83" s="17">
        <f>SUM(D83:$D$136)</f>
        <v>341666.44729488948</v>
      </c>
      <c r="F83" s="19">
        <f t="shared" si="24"/>
        <v>15.107887645164221</v>
      </c>
      <c r="G83" s="5"/>
      <c r="H83" s="17">
        <f>Absterbeordnung!C77</f>
        <v>88676.886631434172</v>
      </c>
      <c r="I83" s="18">
        <f t="shared" si="25"/>
        <v>0.25502816640423082</v>
      </c>
      <c r="J83" s="17">
        <f t="shared" si="26"/>
        <v>22615.103800050507</v>
      </c>
      <c r="K83" s="17">
        <f>SUM($J83:J$136)</f>
        <v>341666.44729488948</v>
      </c>
      <c r="L83" s="19">
        <f t="shared" si="27"/>
        <v>15.107887645164221</v>
      </c>
      <c r="N83" s="6">
        <v>69</v>
      </c>
      <c r="O83" s="6">
        <f t="shared" si="21"/>
        <v>69</v>
      </c>
      <c r="P83" s="20">
        <f t="shared" si="28"/>
        <v>88676.886631434172</v>
      </c>
      <c r="Q83" s="20">
        <f t="shared" si="29"/>
        <v>88676.886631434172</v>
      </c>
      <c r="R83" s="5">
        <f t="shared" si="30"/>
        <v>88676.886631434172</v>
      </c>
      <c r="S83" s="5">
        <f t="shared" si="31"/>
        <v>2005436995.8351948</v>
      </c>
      <c r="T83" s="20">
        <f>SUM(S83:$S$136)</f>
        <v>24161469129.768646</v>
      </c>
      <c r="U83" s="6">
        <f t="shared" si="32"/>
        <v>12.047982150496946</v>
      </c>
    </row>
    <row r="84" spans="1:21">
      <c r="A84" s="21">
        <v>70</v>
      </c>
      <c r="B84" s="17">
        <f>Absterbeordnung!C78</f>
        <v>87650.543245801629</v>
      </c>
      <c r="C84" s="18">
        <f t="shared" si="22"/>
        <v>0.25002761412179492</v>
      </c>
      <c r="D84" s="17">
        <f t="shared" si="23"/>
        <v>21915.056204226988</v>
      </c>
      <c r="E84" s="17">
        <f>SUM(D84:$D$136)</f>
        <v>319051.34349483898</v>
      </c>
      <c r="F84" s="19">
        <f t="shared" si="24"/>
        <v>14.558545527859525</v>
      </c>
      <c r="G84" s="5"/>
      <c r="H84" s="17">
        <f>Absterbeordnung!C78</f>
        <v>87650.543245801629</v>
      </c>
      <c r="I84" s="18">
        <f t="shared" si="25"/>
        <v>0.25002761412179492</v>
      </c>
      <c r="J84" s="17">
        <f t="shared" si="26"/>
        <v>21915.056204226988</v>
      </c>
      <c r="K84" s="17">
        <f>SUM($J84:J$136)</f>
        <v>319051.34349483898</v>
      </c>
      <c r="L84" s="19">
        <f t="shared" si="27"/>
        <v>14.558545527859525</v>
      </c>
      <c r="N84" s="6">
        <v>70</v>
      </c>
      <c r="O84" s="6">
        <f t="shared" si="21"/>
        <v>70</v>
      </c>
      <c r="P84" s="20">
        <f t="shared" si="28"/>
        <v>87650.543245801629</v>
      </c>
      <c r="Q84" s="20">
        <f t="shared" si="29"/>
        <v>87650.543245801629</v>
      </c>
      <c r="R84" s="5">
        <f t="shared" si="30"/>
        <v>87650.543245801629</v>
      </c>
      <c r="S84" s="5">
        <f t="shared" si="31"/>
        <v>1920866581.5627708</v>
      </c>
      <c r="T84" s="20">
        <f>SUM(S84:$S$136)</f>
        <v>22156032133.933456</v>
      </c>
      <c r="U84" s="6">
        <f t="shared" si="32"/>
        <v>11.534394083688957</v>
      </c>
    </row>
    <row r="85" spans="1:21">
      <c r="A85" s="21">
        <v>71</v>
      </c>
      <c r="B85" s="17">
        <f>Absterbeordnung!C79</f>
        <v>86535.906999062601</v>
      </c>
      <c r="C85" s="18">
        <f t="shared" si="22"/>
        <v>0.24512511188411268</v>
      </c>
      <c r="D85" s="17">
        <f t="shared" si="23"/>
        <v>21212.12388513839</v>
      </c>
      <c r="E85" s="17">
        <f>SUM(D85:$D$136)</f>
        <v>297136.287290612</v>
      </c>
      <c r="F85" s="19">
        <f t="shared" si="24"/>
        <v>14.007851778519512</v>
      </c>
      <c r="G85" s="5"/>
      <c r="H85" s="17">
        <f>Absterbeordnung!C79</f>
        <v>86535.906999062601</v>
      </c>
      <c r="I85" s="18">
        <f t="shared" si="25"/>
        <v>0.24512511188411268</v>
      </c>
      <c r="J85" s="17">
        <f t="shared" si="26"/>
        <v>21212.12388513839</v>
      </c>
      <c r="K85" s="17">
        <f>SUM($J85:J$136)</f>
        <v>297136.287290612</v>
      </c>
      <c r="L85" s="19">
        <f t="shared" si="27"/>
        <v>14.007851778519512</v>
      </c>
      <c r="N85" s="6">
        <v>71</v>
      </c>
      <c r="O85" s="6">
        <f t="shared" si="21"/>
        <v>71</v>
      </c>
      <c r="P85" s="20">
        <f t="shared" si="28"/>
        <v>86535.906999062601</v>
      </c>
      <c r="Q85" s="20">
        <f t="shared" si="29"/>
        <v>86535.906999062601</v>
      </c>
      <c r="R85" s="5">
        <f t="shared" si="30"/>
        <v>86535.906999062601</v>
      </c>
      <c r="S85" s="5">
        <f t="shared" si="31"/>
        <v>1835610379.7769301</v>
      </c>
      <c r="T85" s="20">
        <f>SUM(S85:$S$136)</f>
        <v>20235165552.370686</v>
      </c>
      <c r="U85" s="6">
        <f t="shared" si="32"/>
        <v>11.02367134948852</v>
      </c>
    </row>
    <row r="86" spans="1:21">
      <c r="A86" s="21">
        <v>72</v>
      </c>
      <c r="B86" s="17">
        <f>Absterbeordnung!C80</f>
        <v>85330.844702397619</v>
      </c>
      <c r="C86" s="18">
        <f t="shared" si="22"/>
        <v>0.24031873714128693</v>
      </c>
      <c r="D86" s="17">
        <f t="shared" si="23"/>
        <v>20506.60083807947</v>
      </c>
      <c r="E86" s="17">
        <f>SUM(D86:$D$136)</f>
        <v>275924.16340547369</v>
      </c>
      <c r="F86" s="19">
        <f t="shared" si="24"/>
        <v>13.455382761100994</v>
      </c>
      <c r="G86" s="5"/>
      <c r="H86" s="17">
        <f>Absterbeordnung!C80</f>
        <v>85330.844702397619</v>
      </c>
      <c r="I86" s="18">
        <f t="shared" si="25"/>
        <v>0.24031873714128693</v>
      </c>
      <c r="J86" s="17">
        <f t="shared" si="26"/>
        <v>20506.60083807947</v>
      </c>
      <c r="K86" s="17">
        <f>SUM($J86:J$136)</f>
        <v>275924.16340547369</v>
      </c>
      <c r="L86" s="19">
        <f t="shared" si="27"/>
        <v>13.455382761100994</v>
      </c>
      <c r="N86" s="6">
        <v>72</v>
      </c>
      <c r="O86" s="6">
        <f t="shared" si="21"/>
        <v>72</v>
      </c>
      <c r="P86" s="20">
        <f t="shared" si="28"/>
        <v>85330.844702397619</v>
      </c>
      <c r="Q86" s="20">
        <f t="shared" si="29"/>
        <v>85330.844702397619</v>
      </c>
      <c r="R86" s="5">
        <f t="shared" si="30"/>
        <v>85330.844702397619</v>
      </c>
      <c r="S86" s="5">
        <f t="shared" si="31"/>
        <v>1749845571.4882162</v>
      </c>
      <c r="T86" s="20">
        <f>SUM(S86:$S$136)</f>
        <v>18399555172.593758</v>
      </c>
      <c r="U86" s="6">
        <f t="shared" si="32"/>
        <v>10.514959418358973</v>
      </c>
    </row>
    <row r="87" spans="1:21">
      <c r="A87" s="21">
        <v>73</v>
      </c>
      <c r="B87" s="17">
        <f>Absterbeordnung!C81</f>
        <v>84012.006033147656</v>
      </c>
      <c r="C87" s="18">
        <f t="shared" si="22"/>
        <v>0.2356066050404774</v>
      </c>
      <c r="D87" s="17">
        <f t="shared" si="23"/>
        <v>19793.783524110026</v>
      </c>
      <c r="E87" s="17">
        <f>SUM(D87:$D$136)</f>
        <v>255417.5625673942</v>
      </c>
      <c r="F87" s="19">
        <f t="shared" si="24"/>
        <v>12.903928258904124</v>
      </c>
      <c r="G87" s="5"/>
      <c r="H87" s="17">
        <f>Absterbeordnung!C81</f>
        <v>84012.006033147656</v>
      </c>
      <c r="I87" s="18">
        <f t="shared" si="25"/>
        <v>0.2356066050404774</v>
      </c>
      <c r="J87" s="17">
        <f t="shared" si="26"/>
        <v>19793.783524110026</v>
      </c>
      <c r="K87" s="17">
        <f>SUM($J87:J$136)</f>
        <v>255417.5625673942</v>
      </c>
      <c r="L87" s="19">
        <f t="shared" si="27"/>
        <v>12.903928258904124</v>
      </c>
      <c r="N87" s="6">
        <v>73</v>
      </c>
      <c r="O87" s="6">
        <f t="shared" si="21"/>
        <v>73</v>
      </c>
      <c r="P87" s="20">
        <f t="shared" si="28"/>
        <v>84012.006033147656</v>
      </c>
      <c r="Q87" s="20">
        <f t="shared" si="29"/>
        <v>84012.006033147656</v>
      </c>
      <c r="R87" s="5">
        <f t="shared" si="30"/>
        <v>84012.006033147656</v>
      </c>
      <c r="S87" s="5">
        <f t="shared" si="31"/>
        <v>1662915460.84635</v>
      </c>
      <c r="T87" s="20">
        <f>SUM(S87:$S$136)</f>
        <v>16649709601.105549</v>
      </c>
      <c r="U87" s="6">
        <f t="shared" si="32"/>
        <v>10.012360816365005</v>
      </c>
    </row>
    <row r="88" spans="1:21">
      <c r="A88" s="21">
        <v>74</v>
      </c>
      <c r="B88" s="17">
        <f>Absterbeordnung!C82</f>
        <v>82609.331504511865</v>
      </c>
      <c r="C88" s="18">
        <f t="shared" si="22"/>
        <v>0.23098686768674251</v>
      </c>
      <c r="D88" s="17">
        <f t="shared" si="23"/>
        <v>19081.670725922933</v>
      </c>
      <c r="E88" s="17">
        <f>SUM(D88:$D$136)</f>
        <v>235623.77904328416</v>
      </c>
      <c r="F88" s="19">
        <f t="shared" si="24"/>
        <v>12.348173408274112</v>
      </c>
      <c r="G88" s="5"/>
      <c r="H88" s="17">
        <f>Absterbeordnung!C82</f>
        <v>82609.331504511865</v>
      </c>
      <c r="I88" s="18">
        <f t="shared" si="25"/>
        <v>0.23098686768674251</v>
      </c>
      <c r="J88" s="17">
        <f t="shared" si="26"/>
        <v>19081.670725922933</v>
      </c>
      <c r="K88" s="17">
        <f>SUM($J88:J$136)</f>
        <v>235623.77904328416</v>
      </c>
      <c r="L88" s="19">
        <f t="shared" si="27"/>
        <v>12.348173408274112</v>
      </c>
      <c r="N88" s="6">
        <v>74</v>
      </c>
      <c r="O88" s="6">
        <f t="shared" si="21"/>
        <v>74</v>
      </c>
      <c r="P88" s="20">
        <f t="shared" si="28"/>
        <v>82609.331504511865</v>
      </c>
      <c r="Q88" s="20">
        <f t="shared" si="29"/>
        <v>82609.331504511865</v>
      </c>
      <c r="R88" s="5">
        <f t="shared" si="30"/>
        <v>82609.331504511865</v>
      </c>
      <c r="S88" s="5">
        <f t="shared" si="31"/>
        <v>1576324062.657707</v>
      </c>
      <c r="T88" s="20">
        <f>SUM(S88:$S$136)</f>
        <v>14986794140.259197</v>
      </c>
      <c r="U88" s="6">
        <f t="shared" si="32"/>
        <v>9.5074321932199837</v>
      </c>
    </row>
    <row r="89" spans="1:21">
      <c r="A89" s="21">
        <v>75</v>
      </c>
      <c r="B89" s="17">
        <f>Absterbeordnung!C83</f>
        <v>81070.781590046361</v>
      </c>
      <c r="C89" s="18">
        <f t="shared" si="22"/>
        <v>0.22645771341837509</v>
      </c>
      <c r="D89" s="17">
        <f t="shared" si="23"/>
        <v>18359.103823922396</v>
      </c>
      <c r="E89" s="17">
        <f>SUM(D89:$D$136)</f>
        <v>216542.10831736118</v>
      </c>
      <c r="F89" s="19">
        <f t="shared" si="24"/>
        <v>11.794808199472193</v>
      </c>
      <c r="G89" s="5"/>
      <c r="H89" s="17">
        <f>Absterbeordnung!C83</f>
        <v>81070.781590046361</v>
      </c>
      <c r="I89" s="18">
        <f t="shared" si="25"/>
        <v>0.22645771341837509</v>
      </c>
      <c r="J89" s="17">
        <f t="shared" si="26"/>
        <v>18359.103823922396</v>
      </c>
      <c r="K89" s="17">
        <f>SUM($J89:J$136)</f>
        <v>216542.10831736118</v>
      </c>
      <c r="L89" s="19">
        <f t="shared" si="27"/>
        <v>11.794808199472193</v>
      </c>
      <c r="N89" s="6">
        <v>75</v>
      </c>
      <c r="O89" s="6">
        <f t="shared" si="21"/>
        <v>75</v>
      </c>
      <c r="P89" s="20">
        <f t="shared" si="28"/>
        <v>81070.781590046361</v>
      </c>
      <c r="Q89" s="20">
        <f t="shared" si="29"/>
        <v>81070.781590046361</v>
      </c>
      <c r="R89" s="5">
        <f t="shared" si="30"/>
        <v>81070.781590046361</v>
      </c>
      <c r="S89" s="5">
        <f t="shared" si="31"/>
        <v>1488386896.2981977</v>
      </c>
      <c r="T89" s="20">
        <f>SUM(S89:$S$136)</f>
        <v>13410470077.60149</v>
      </c>
      <c r="U89" s="6">
        <f t="shared" si="32"/>
        <v>9.0100699696799182</v>
      </c>
    </row>
    <row r="90" spans="1:21">
      <c r="A90" s="21">
        <v>76</v>
      </c>
      <c r="B90" s="17">
        <f>Absterbeordnung!C84</f>
        <v>79427.676402329977</v>
      </c>
      <c r="C90" s="18">
        <f t="shared" si="22"/>
        <v>0.22201736609644609</v>
      </c>
      <c r="D90" s="17">
        <f t="shared" si="23"/>
        <v>17634.323510006147</v>
      </c>
      <c r="E90" s="17">
        <f>SUM(D90:$D$136)</f>
        <v>198183.00449343884</v>
      </c>
      <c r="F90" s="19">
        <f t="shared" si="24"/>
        <v>11.238480703894593</v>
      </c>
      <c r="G90" s="5"/>
      <c r="H90" s="17">
        <f>Absterbeordnung!C84</f>
        <v>79427.676402329977</v>
      </c>
      <c r="I90" s="18">
        <f t="shared" si="25"/>
        <v>0.22201736609644609</v>
      </c>
      <c r="J90" s="17">
        <f t="shared" si="26"/>
        <v>17634.323510006147</v>
      </c>
      <c r="K90" s="17">
        <f>SUM($J90:J$136)</f>
        <v>198183.00449343884</v>
      </c>
      <c r="L90" s="19">
        <f t="shared" si="27"/>
        <v>11.238480703894593</v>
      </c>
      <c r="N90" s="6">
        <v>76</v>
      </c>
      <c r="O90" s="6">
        <f t="shared" si="21"/>
        <v>76</v>
      </c>
      <c r="P90" s="20">
        <f t="shared" si="28"/>
        <v>79427.676402329977</v>
      </c>
      <c r="Q90" s="20">
        <f t="shared" si="29"/>
        <v>79427.676402329977</v>
      </c>
      <c r="R90" s="5">
        <f t="shared" si="30"/>
        <v>79427.676402329977</v>
      </c>
      <c r="S90" s="5">
        <f t="shared" si="31"/>
        <v>1400653341.3267679</v>
      </c>
      <c r="T90" s="20">
        <f>SUM(S90:$S$136)</f>
        <v>11922083181.303293</v>
      </c>
      <c r="U90" s="6">
        <f t="shared" si="32"/>
        <v>8.5118014783087634</v>
      </c>
    </row>
    <row r="91" spans="1:21">
      <c r="A91" s="21">
        <v>77</v>
      </c>
      <c r="B91" s="17">
        <f>Absterbeordnung!C85</f>
        <v>77642.171384652451</v>
      </c>
      <c r="C91" s="18">
        <f t="shared" si="22"/>
        <v>0.2176640844082805</v>
      </c>
      <c r="D91" s="17">
        <f t="shared" si="23"/>
        <v>16899.91214591117</v>
      </c>
      <c r="E91" s="17">
        <f>SUM(D91:$D$136)</f>
        <v>180548.68098343266</v>
      </c>
      <c r="F91" s="19">
        <f t="shared" si="24"/>
        <v>10.683409441694364</v>
      </c>
      <c r="G91" s="5"/>
      <c r="H91" s="17">
        <f>Absterbeordnung!C85</f>
        <v>77642.171384652451</v>
      </c>
      <c r="I91" s="18">
        <f t="shared" si="25"/>
        <v>0.2176640844082805</v>
      </c>
      <c r="J91" s="17">
        <f t="shared" si="26"/>
        <v>16899.91214591117</v>
      </c>
      <c r="K91" s="17">
        <f>SUM($J91:J$136)</f>
        <v>180548.68098343266</v>
      </c>
      <c r="L91" s="19">
        <f t="shared" si="27"/>
        <v>10.683409441694364</v>
      </c>
      <c r="N91" s="6">
        <v>77</v>
      </c>
      <c r="O91" s="6">
        <f t="shared" si="21"/>
        <v>77</v>
      </c>
      <c r="P91" s="20">
        <f t="shared" si="28"/>
        <v>77642.171384652451</v>
      </c>
      <c r="Q91" s="20">
        <f t="shared" si="29"/>
        <v>77642.171384652451</v>
      </c>
      <c r="R91" s="5">
        <f t="shared" si="30"/>
        <v>77642.171384652451</v>
      </c>
      <c r="S91" s="5">
        <f t="shared" si="31"/>
        <v>1312145875.2184048</v>
      </c>
      <c r="T91" s="20">
        <f>SUM(S91:$S$136)</f>
        <v>10521429839.976526</v>
      </c>
      <c r="U91" s="6">
        <f t="shared" si="32"/>
        <v>8.0184909610185304</v>
      </c>
    </row>
    <row r="92" spans="1:21">
      <c r="A92" s="21">
        <v>78</v>
      </c>
      <c r="B92" s="17">
        <f>Absterbeordnung!C86</f>
        <v>75697.186992640185</v>
      </c>
      <c r="C92" s="18">
        <f t="shared" si="22"/>
        <v>0.21339616118458871</v>
      </c>
      <c r="D92" s="17">
        <f t="shared" si="23"/>
        <v>16153.489116701396</v>
      </c>
      <c r="E92" s="17">
        <f>SUM(D92:$D$136)</f>
        <v>163648.76883752146</v>
      </c>
      <c r="F92" s="19">
        <f t="shared" si="24"/>
        <v>10.130861986239365</v>
      </c>
      <c r="G92" s="5"/>
      <c r="H92" s="17">
        <f>Absterbeordnung!C86</f>
        <v>75697.186992640185</v>
      </c>
      <c r="I92" s="18">
        <f t="shared" si="25"/>
        <v>0.21339616118458871</v>
      </c>
      <c r="J92" s="17">
        <f t="shared" si="26"/>
        <v>16153.489116701396</v>
      </c>
      <c r="K92" s="17">
        <f>SUM($J92:J$136)</f>
        <v>163648.76883752146</v>
      </c>
      <c r="L92" s="19">
        <f t="shared" si="27"/>
        <v>10.130861986239365</v>
      </c>
      <c r="N92" s="6">
        <v>78</v>
      </c>
      <c r="O92" s="6">
        <f t="shared" si="21"/>
        <v>78</v>
      </c>
      <c r="P92" s="20">
        <f t="shared" si="28"/>
        <v>75697.186992640185</v>
      </c>
      <c r="Q92" s="20">
        <f t="shared" si="29"/>
        <v>75697.186992640185</v>
      </c>
      <c r="R92" s="5">
        <f t="shared" si="30"/>
        <v>75697.186992640185</v>
      </c>
      <c r="S92" s="5">
        <f t="shared" si="31"/>
        <v>1222773686.2505238</v>
      </c>
      <c r="T92" s="20">
        <f>SUM(S92:$S$136)</f>
        <v>9209283964.7581196</v>
      </c>
      <c r="U92" s="6">
        <f t="shared" si="32"/>
        <v>7.5314705151999046</v>
      </c>
    </row>
    <row r="93" spans="1:21">
      <c r="A93" s="21">
        <v>79</v>
      </c>
      <c r="B93" s="17">
        <f>Absterbeordnung!C87</f>
        <v>73625.537317273673</v>
      </c>
      <c r="C93" s="18">
        <f t="shared" si="22"/>
        <v>0.20921192272998898</v>
      </c>
      <c r="D93" s="17">
        <f t="shared" si="23"/>
        <v>15403.340224175379</v>
      </c>
      <c r="E93" s="17">
        <f>SUM(D93:$D$136)</f>
        <v>147495.27972082008</v>
      </c>
      <c r="F93" s="19">
        <f t="shared" si="24"/>
        <v>9.575538654228243</v>
      </c>
      <c r="G93" s="5"/>
      <c r="H93" s="17">
        <f>Absterbeordnung!C87</f>
        <v>73625.537317273673</v>
      </c>
      <c r="I93" s="18">
        <f t="shared" si="25"/>
        <v>0.20921192272998898</v>
      </c>
      <c r="J93" s="17">
        <f t="shared" si="26"/>
        <v>15403.340224175379</v>
      </c>
      <c r="K93" s="17">
        <f>SUM($J93:J$136)</f>
        <v>147495.27972082008</v>
      </c>
      <c r="L93" s="19">
        <f t="shared" si="27"/>
        <v>9.575538654228243</v>
      </c>
      <c r="N93" s="6">
        <v>79</v>
      </c>
      <c r="O93" s="6">
        <f t="shared" si="21"/>
        <v>79</v>
      </c>
      <c r="P93" s="20">
        <f t="shared" si="28"/>
        <v>73625.537317273673</v>
      </c>
      <c r="Q93" s="20">
        <f t="shared" si="29"/>
        <v>73625.537317273673</v>
      </c>
      <c r="R93" s="5">
        <f t="shared" si="30"/>
        <v>73625.537317273673</v>
      </c>
      <c r="S93" s="5">
        <f t="shared" si="31"/>
        <v>1134079200.485687</v>
      </c>
      <c r="T93" s="20">
        <f>SUM(S93:$S$136)</f>
        <v>7986510278.5075884</v>
      </c>
      <c r="U93" s="6">
        <f t="shared" si="32"/>
        <v>7.042286178149852</v>
      </c>
    </row>
    <row r="94" spans="1:21">
      <c r="A94" s="21">
        <v>80</v>
      </c>
      <c r="B94" s="17">
        <f>Absterbeordnung!C88</f>
        <v>71327.257871362861</v>
      </c>
      <c r="C94" s="18">
        <f t="shared" si="22"/>
        <v>0.20510972816665585</v>
      </c>
      <c r="D94" s="17">
        <f t="shared" si="23"/>
        <v>14629.9144728682</v>
      </c>
      <c r="E94" s="17">
        <f>SUM(D94:$D$136)</f>
        <v>132091.93949664474</v>
      </c>
      <c r="F94" s="19">
        <f t="shared" si="24"/>
        <v>9.0288934868084745</v>
      </c>
      <c r="G94" s="5"/>
      <c r="H94" s="17">
        <f>Absterbeordnung!C88</f>
        <v>71327.257871362861</v>
      </c>
      <c r="I94" s="18">
        <f t="shared" si="25"/>
        <v>0.20510972816665585</v>
      </c>
      <c r="J94" s="17">
        <f t="shared" si="26"/>
        <v>14629.9144728682</v>
      </c>
      <c r="K94" s="17">
        <f>SUM($J94:J$136)</f>
        <v>132091.93949664474</v>
      </c>
      <c r="L94" s="19">
        <f t="shared" si="27"/>
        <v>9.0288934868084745</v>
      </c>
      <c r="N94" s="6">
        <v>80</v>
      </c>
      <c r="O94" s="6">
        <f t="shared" si="21"/>
        <v>80</v>
      </c>
      <c r="P94" s="20">
        <f t="shared" si="28"/>
        <v>71327.257871362861</v>
      </c>
      <c r="Q94" s="20">
        <f t="shared" si="29"/>
        <v>71327.257871362861</v>
      </c>
      <c r="R94" s="5">
        <f t="shared" si="30"/>
        <v>71327.257871362861</v>
      </c>
      <c r="S94" s="5">
        <f t="shared" si="31"/>
        <v>1043511682.2422538</v>
      </c>
      <c r="T94" s="20">
        <f>SUM(S94:$S$136)</f>
        <v>6852431078.0219011</v>
      </c>
      <c r="U94" s="6">
        <f t="shared" si="32"/>
        <v>6.5667027927255086</v>
      </c>
    </row>
    <row r="95" spans="1:21">
      <c r="A95" s="21">
        <v>81</v>
      </c>
      <c r="B95" s="17">
        <f>Absterbeordnung!C89</f>
        <v>68788.944267667728</v>
      </c>
      <c r="C95" s="18">
        <f t="shared" si="22"/>
        <v>0.20108796879083907</v>
      </c>
      <c r="D95" s="17">
        <f t="shared" si="23"/>
        <v>13832.629078051536</v>
      </c>
      <c r="E95" s="17">
        <f>SUM(D95:$D$136)</f>
        <v>117462.02502377651</v>
      </c>
      <c r="F95" s="19">
        <f t="shared" si="24"/>
        <v>8.4916630353484628</v>
      </c>
      <c r="G95" s="5"/>
      <c r="H95" s="17">
        <f>Absterbeordnung!C89</f>
        <v>68788.944267667728</v>
      </c>
      <c r="I95" s="18">
        <f t="shared" si="25"/>
        <v>0.20108796879083907</v>
      </c>
      <c r="J95" s="17">
        <f t="shared" si="26"/>
        <v>13832.629078051536</v>
      </c>
      <c r="K95" s="17">
        <f>SUM($J95:J$136)</f>
        <v>117462.02502377651</v>
      </c>
      <c r="L95" s="19">
        <f t="shared" si="27"/>
        <v>8.4916630353484628</v>
      </c>
      <c r="N95" s="6">
        <v>81</v>
      </c>
      <c r="O95" s="6">
        <f t="shared" si="21"/>
        <v>81</v>
      </c>
      <c r="P95" s="20">
        <f t="shared" si="28"/>
        <v>68788.944267667728</v>
      </c>
      <c r="Q95" s="20">
        <f t="shared" si="29"/>
        <v>68788.944267667728</v>
      </c>
      <c r="R95" s="5">
        <f t="shared" si="30"/>
        <v>68788.944267667728</v>
      </c>
      <c r="S95" s="5">
        <f t="shared" si="31"/>
        <v>951531950.72540712</v>
      </c>
      <c r="T95" s="20">
        <f>SUM(S95:$S$136)</f>
        <v>5808919395.7796478</v>
      </c>
      <c r="U95" s="6">
        <f t="shared" si="32"/>
        <v>6.1048075068327208</v>
      </c>
    </row>
    <row r="96" spans="1:21">
      <c r="A96" s="21">
        <v>82</v>
      </c>
      <c r="B96" s="17">
        <f>Absterbeordnung!C90</f>
        <v>65988.736507384601</v>
      </c>
      <c r="C96" s="18">
        <f t="shared" si="22"/>
        <v>0.19714506744199911</v>
      </c>
      <c r="D96" s="17">
        <f t="shared" si="23"/>
        <v>13009.353909160645</v>
      </c>
      <c r="E96" s="17">
        <f>SUM(D96:$D$136)</f>
        <v>103629.39594572497</v>
      </c>
      <c r="F96" s="19">
        <f t="shared" si="24"/>
        <v>7.9657603805177031</v>
      </c>
      <c r="G96" s="5"/>
      <c r="H96" s="17">
        <f>Absterbeordnung!C90</f>
        <v>65988.736507384601</v>
      </c>
      <c r="I96" s="18">
        <f t="shared" si="25"/>
        <v>0.19714506744199911</v>
      </c>
      <c r="J96" s="17">
        <f t="shared" si="26"/>
        <v>13009.353909160645</v>
      </c>
      <c r="K96" s="17">
        <f>SUM($J96:J$136)</f>
        <v>103629.39594572497</v>
      </c>
      <c r="L96" s="19">
        <f t="shared" si="27"/>
        <v>7.9657603805177031</v>
      </c>
      <c r="N96" s="6">
        <v>82</v>
      </c>
      <c r="O96" s="6">
        <f t="shared" si="21"/>
        <v>82</v>
      </c>
      <c r="P96" s="20">
        <f t="shared" si="28"/>
        <v>65988.736507384601</v>
      </c>
      <c r="Q96" s="20">
        <f t="shared" si="29"/>
        <v>65988.736507384601</v>
      </c>
      <c r="R96" s="5">
        <f t="shared" si="30"/>
        <v>65988.736507384601</v>
      </c>
      <c r="S96" s="5">
        <f t="shared" si="31"/>
        <v>858470827.24291563</v>
      </c>
      <c r="T96" s="20">
        <f>SUM(S96:$S$136)</f>
        <v>4857387445.0542412</v>
      </c>
      <c r="U96" s="6">
        <f t="shared" si="32"/>
        <v>5.6581858007386652</v>
      </c>
    </row>
    <row r="97" spans="1:21">
      <c r="A97" s="21">
        <v>83</v>
      </c>
      <c r="B97" s="17">
        <f>Absterbeordnung!C91</f>
        <v>62921.038858375221</v>
      </c>
      <c r="C97" s="18">
        <f t="shared" si="22"/>
        <v>0.19327947788431285</v>
      </c>
      <c r="D97" s="17">
        <f t="shared" si="23"/>
        <v>12161.345538485322</v>
      </c>
      <c r="E97" s="17">
        <f>SUM(D97:$D$136)</f>
        <v>90620.042036564337</v>
      </c>
      <c r="F97" s="19">
        <f t="shared" si="24"/>
        <v>7.4514815609663971</v>
      </c>
      <c r="G97" s="5"/>
      <c r="H97" s="17">
        <f>Absterbeordnung!C91</f>
        <v>62921.038858375221</v>
      </c>
      <c r="I97" s="18">
        <f t="shared" si="25"/>
        <v>0.19327947788431285</v>
      </c>
      <c r="J97" s="17">
        <f t="shared" si="26"/>
        <v>12161.345538485322</v>
      </c>
      <c r="K97" s="17">
        <f>SUM($J97:J$136)</f>
        <v>90620.042036564337</v>
      </c>
      <c r="L97" s="19">
        <f t="shared" si="27"/>
        <v>7.4514815609663971</v>
      </c>
      <c r="N97" s="6">
        <v>83</v>
      </c>
      <c r="O97" s="6">
        <f t="shared" si="21"/>
        <v>83</v>
      </c>
      <c r="P97" s="20">
        <f t="shared" si="28"/>
        <v>62921.038858375221</v>
      </c>
      <c r="Q97" s="20">
        <f t="shared" si="29"/>
        <v>62921.038858375221</v>
      </c>
      <c r="R97" s="5">
        <f t="shared" si="30"/>
        <v>62921.038858375221</v>
      </c>
      <c r="S97" s="5">
        <f t="shared" si="31"/>
        <v>765204495.19716322</v>
      </c>
      <c r="T97" s="20">
        <f>SUM(S97:$S$136)</f>
        <v>3998916617.8113294</v>
      </c>
      <c r="U97" s="6">
        <f t="shared" si="32"/>
        <v>5.2259450158888114</v>
      </c>
    </row>
    <row r="98" spans="1:21">
      <c r="A98" s="21">
        <v>84</v>
      </c>
      <c r="B98" s="17">
        <f>Absterbeordnung!C92</f>
        <v>59511.509678256531</v>
      </c>
      <c r="C98" s="18">
        <f t="shared" si="22"/>
        <v>0.18948968420030671</v>
      </c>
      <c r="D98" s="17">
        <f t="shared" si="23"/>
        <v>11276.817175216327</v>
      </c>
      <c r="E98" s="17">
        <f>SUM(D98:$D$136)</f>
        <v>78458.696498079007</v>
      </c>
      <c r="F98" s="19">
        <f t="shared" si="24"/>
        <v>6.9575213714124891</v>
      </c>
      <c r="G98" s="5"/>
      <c r="H98" s="17">
        <f>Absterbeordnung!C92</f>
        <v>59511.509678256531</v>
      </c>
      <c r="I98" s="18">
        <f t="shared" si="25"/>
        <v>0.18948968420030671</v>
      </c>
      <c r="J98" s="17">
        <f t="shared" si="26"/>
        <v>11276.817175216327</v>
      </c>
      <c r="K98" s="17">
        <f>SUM($J98:J$136)</f>
        <v>78458.696498079007</v>
      </c>
      <c r="L98" s="19">
        <f t="shared" si="27"/>
        <v>6.9575213714124891</v>
      </c>
      <c r="N98" s="6">
        <v>84</v>
      </c>
      <c r="O98" s="6">
        <f t="shared" si="21"/>
        <v>84</v>
      </c>
      <c r="P98" s="20">
        <f t="shared" si="28"/>
        <v>59511.509678256531</v>
      </c>
      <c r="Q98" s="20">
        <f t="shared" si="29"/>
        <v>59511.509678256531</v>
      </c>
      <c r="R98" s="5">
        <f t="shared" si="30"/>
        <v>59511.509678256531</v>
      </c>
      <c r="S98" s="5">
        <f t="shared" si="31"/>
        <v>671100414.46281588</v>
      </c>
      <c r="T98" s="20">
        <f>SUM(S98:$S$136)</f>
        <v>3233712122.6141667</v>
      </c>
      <c r="U98" s="6">
        <f t="shared" si="32"/>
        <v>4.8185220168618139</v>
      </c>
    </row>
    <row r="99" spans="1:21">
      <c r="A99" s="21">
        <v>85</v>
      </c>
      <c r="B99" s="17">
        <f>Absterbeordnung!C93</f>
        <v>55740.563238591938</v>
      </c>
      <c r="C99" s="18">
        <f t="shared" si="22"/>
        <v>0.18577420019637911</v>
      </c>
      <c r="D99" s="17">
        <f t="shared" si="23"/>
        <v>10355.158554145108</v>
      </c>
      <c r="E99" s="17">
        <f>SUM(D99:$D$136)</f>
        <v>67181.879322862689</v>
      </c>
      <c r="F99" s="19">
        <f t="shared" si="24"/>
        <v>6.4877692573785062</v>
      </c>
      <c r="G99" s="5"/>
      <c r="H99" s="17">
        <f>Absterbeordnung!C93</f>
        <v>55740.563238591938</v>
      </c>
      <c r="I99" s="18">
        <f t="shared" si="25"/>
        <v>0.18577420019637911</v>
      </c>
      <c r="J99" s="17">
        <f t="shared" si="26"/>
        <v>10355.158554145108</v>
      </c>
      <c r="K99" s="17">
        <f>SUM($J99:J$136)</f>
        <v>67181.879322862689</v>
      </c>
      <c r="L99" s="19">
        <f t="shared" si="27"/>
        <v>6.4877692573785062</v>
      </c>
      <c r="N99" s="6">
        <v>85</v>
      </c>
      <c r="O99" s="6">
        <f t="shared" si="21"/>
        <v>85</v>
      </c>
      <c r="P99" s="20">
        <f t="shared" si="28"/>
        <v>55740.563238591938</v>
      </c>
      <c r="Q99" s="20">
        <f t="shared" si="29"/>
        <v>55740.563238591938</v>
      </c>
      <c r="R99" s="5">
        <f t="shared" si="30"/>
        <v>55740.563238591938</v>
      </c>
      <c r="S99" s="5">
        <f t="shared" si="31"/>
        <v>577202370.23297167</v>
      </c>
      <c r="T99" s="20">
        <f>SUM(S99:$S$136)</f>
        <v>2562611708.1513505</v>
      </c>
      <c r="U99" s="6">
        <f t="shared" si="32"/>
        <v>4.4397109927269076</v>
      </c>
    </row>
    <row r="100" spans="1:21">
      <c r="A100" s="13">
        <v>86</v>
      </c>
      <c r="B100" s="17">
        <f>Absterbeordnung!C94</f>
        <v>51650.027130592389</v>
      </c>
      <c r="C100" s="18">
        <f t="shared" si="22"/>
        <v>0.18213156881997952</v>
      </c>
      <c r="D100" s="17">
        <f t="shared" si="23"/>
        <v>9407.1004708892979</v>
      </c>
      <c r="E100" s="17">
        <f>SUM(D100:$D$136)</f>
        <v>56826.720768717598</v>
      </c>
      <c r="F100" s="19">
        <f t="shared" si="24"/>
        <v>6.0408327671816071</v>
      </c>
      <c r="G100" s="5"/>
      <c r="H100" s="17">
        <f>Absterbeordnung!C94</f>
        <v>51650.027130592389</v>
      </c>
      <c r="I100" s="18">
        <f t="shared" si="25"/>
        <v>0.18213156881997952</v>
      </c>
      <c r="J100" s="17">
        <f t="shared" si="26"/>
        <v>9407.1004708892979</v>
      </c>
      <c r="K100" s="17">
        <f>SUM($J100:J$136)</f>
        <v>56826.720768717598</v>
      </c>
      <c r="L100" s="19">
        <f t="shared" si="27"/>
        <v>6.0408327671816071</v>
      </c>
      <c r="N100" s="20">
        <v>86</v>
      </c>
      <c r="O100" s="6">
        <f t="shared" si="21"/>
        <v>86</v>
      </c>
      <c r="P100" s="20">
        <f t="shared" si="28"/>
        <v>51650.027130592389</v>
      </c>
      <c r="Q100" s="20">
        <f t="shared" si="29"/>
        <v>51650.027130592389</v>
      </c>
      <c r="R100" s="5">
        <f t="shared" si="30"/>
        <v>51650.027130592389</v>
      </c>
      <c r="S100" s="5">
        <f t="shared" si="31"/>
        <v>485876994.54164064</v>
      </c>
      <c r="T100" s="20">
        <f>SUM(S100:$S$136)</f>
        <v>1985409337.9183786</v>
      </c>
      <c r="U100" s="6">
        <f t="shared" si="32"/>
        <v>4.0862386164040227</v>
      </c>
    </row>
    <row r="101" spans="1:21">
      <c r="A101" s="13">
        <v>87</v>
      </c>
      <c r="B101" s="17">
        <f>Absterbeordnung!C95</f>
        <v>47241.598560719525</v>
      </c>
      <c r="C101" s="18">
        <f t="shared" si="22"/>
        <v>0.17856036158821526</v>
      </c>
      <c r="D101" s="17">
        <f t="shared" si="23"/>
        <v>8435.4769210073882</v>
      </c>
      <c r="E101" s="17">
        <f>SUM(D101:$D$136)</f>
        <v>47419.620297828296</v>
      </c>
      <c r="F101" s="19">
        <f t="shared" si="24"/>
        <v>5.621451014789252</v>
      </c>
      <c r="G101" s="5"/>
      <c r="H101" s="17">
        <f>Absterbeordnung!C95</f>
        <v>47241.598560719525</v>
      </c>
      <c r="I101" s="18">
        <f t="shared" si="25"/>
        <v>0.17856036158821526</v>
      </c>
      <c r="J101" s="17">
        <f t="shared" si="26"/>
        <v>8435.4769210073882</v>
      </c>
      <c r="K101" s="17">
        <f>SUM($J101:J$136)</f>
        <v>47419.620297828296</v>
      </c>
      <c r="L101" s="19">
        <f t="shared" si="27"/>
        <v>5.621451014789252</v>
      </c>
      <c r="N101" s="20">
        <v>87</v>
      </c>
      <c r="O101" s="6">
        <f t="shared" si="21"/>
        <v>87</v>
      </c>
      <c r="P101" s="20">
        <f t="shared" si="28"/>
        <v>47241.598560719525</v>
      </c>
      <c r="Q101" s="20">
        <f t="shared" si="29"/>
        <v>47241.598560719525</v>
      </c>
      <c r="R101" s="5">
        <f t="shared" si="30"/>
        <v>47241.598560719525</v>
      </c>
      <c r="S101" s="5">
        <f t="shared" si="31"/>
        <v>398505414.37044537</v>
      </c>
      <c r="T101" s="20">
        <f>SUM(S101:$S$136)</f>
        <v>1499532343.3767378</v>
      </c>
      <c r="U101" s="6">
        <f t="shared" si="32"/>
        <v>3.7628907645977234</v>
      </c>
    </row>
    <row r="102" spans="1:21">
      <c r="A102" s="13">
        <v>88</v>
      </c>
      <c r="B102" s="17">
        <f>Absterbeordnung!C96</f>
        <v>42607.690898763263</v>
      </c>
      <c r="C102" s="18">
        <f t="shared" si="22"/>
        <v>0.17505917802766199</v>
      </c>
      <c r="D102" s="17">
        <f t="shared" si="23"/>
        <v>7458.8673463941914</v>
      </c>
      <c r="E102" s="17">
        <f>SUM(D102:$D$136)</f>
        <v>38984.14337682091</v>
      </c>
      <c r="F102" s="19">
        <f t="shared" si="24"/>
        <v>5.2265500331852461</v>
      </c>
      <c r="G102" s="5"/>
      <c r="H102" s="17">
        <f>Absterbeordnung!C96</f>
        <v>42607.690898763263</v>
      </c>
      <c r="I102" s="18">
        <f t="shared" si="25"/>
        <v>0.17505917802766199</v>
      </c>
      <c r="J102" s="17">
        <f t="shared" si="26"/>
        <v>7458.8673463941914</v>
      </c>
      <c r="K102" s="17">
        <f>SUM($J102:J$136)</f>
        <v>38984.14337682091</v>
      </c>
      <c r="L102" s="19">
        <f t="shared" si="27"/>
        <v>5.2265500331852461</v>
      </c>
      <c r="N102" s="20">
        <v>88</v>
      </c>
      <c r="O102" s="6">
        <f t="shared" si="21"/>
        <v>88</v>
      </c>
      <c r="P102" s="20">
        <f t="shared" si="28"/>
        <v>42607.690898763263</v>
      </c>
      <c r="Q102" s="20">
        <f t="shared" si="29"/>
        <v>42607.690898763263</v>
      </c>
      <c r="R102" s="5">
        <f t="shared" si="30"/>
        <v>42607.690898763263</v>
      </c>
      <c r="S102" s="5">
        <f t="shared" si="31"/>
        <v>317805114.35004228</v>
      </c>
      <c r="T102" s="20">
        <f>SUM(S102:$S$136)</f>
        <v>1101026929.0062923</v>
      </c>
      <c r="U102" s="6">
        <f t="shared" si="32"/>
        <v>3.4644720279535233</v>
      </c>
    </row>
    <row r="103" spans="1:21">
      <c r="A103" s="13">
        <v>89</v>
      </c>
      <c r="B103" s="17">
        <f>Absterbeordnung!C97</f>
        <v>37825.684183585829</v>
      </c>
      <c r="C103" s="18">
        <f t="shared" si="22"/>
        <v>0.17162664512515882</v>
      </c>
      <c r="D103" s="17">
        <f t="shared" si="23"/>
        <v>6491.8952759926178</v>
      </c>
      <c r="E103" s="17">
        <f>SUM(D103:$D$136)</f>
        <v>31525.276030426707</v>
      </c>
      <c r="F103" s="19">
        <f t="shared" si="24"/>
        <v>4.85609743998935</v>
      </c>
      <c r="G103" s="5"/>
      <c r="H103" s="17">
        <f>Absterbeordnung!C97</f>
        <v>37825.684183585829</v>
      </c>
      <c r="I103" s="18">
        <f t="shared" si="25"/>
        <v>0.17162664512515882</v>
      </c>
      <c r="J103" s="17">
        <f t="shared" si="26"/>
        <v>6491.8952759926178</v>
      </c>
      <c r="K103" s="17">
        <f>SUM($J103:J$136)</f>
        <v>31525.276030426707</v>
      </c>
      <c r="L103" s="19">
        <f t="shared" si="27"/>
        <v>4.85609743998935</v>
      </c>
      <c r="N103" s="20">
        <v>89</v>
      </c>
      <c r="O103" s="6">
        <f t="shared" si="21"/>
        <v>89</v>
      </c>
      <c r="P103" s="20">
        <f t="shared" si="28"/>
        <v>37825.684183585829</v>
      </c>
      <c r="Q103" s="20">
        <f t="shared" si="29"/>
        <v>37825.684183585829</v>
      </c>
      <c r="R103" s="5">
        <f t="shared" si="30"/>
        <v>37825.684183585829</v>
      </c>
      <c r="S103" s="5">
        <f t="shared" si="31"/>
        <v>245560380.46260953</v>
      </c>
      <c r="T103" s="20">
        <f>SUM(S103:$S$136)</f>
        <v>783221814.65625036</v>
      </c>
      <c r="U103" s="6">
        <f t="shared" si="32"/>
        <v>3.1895284295485458</v>
      </c>
    </row>
    <row r="104" spans="1:21">
      <c r="A104" s="13">
        <v>90</v>
      </c>
      <c r="B104" s="17">
        <f>Absterbeordnung!C98</f>
        <v>32961.173711094139</v>
      </c>
      <c r="C104" s="18">
        <f t="shared" si="22"/>
        <v>0.16826141678937137</v>
      </c>
      <c r="D104" s="17">
        <f t="shared" si="23"/>
        <v>5546.0937876692815</v>
      </c>
      <c r="E104" s="17">
        <f>SUM(D104:$D$136)</f>
        <v>25033.380754434089</v>
      </c>
      <c r="F104" s="19">
        <f t="shared" si="24"/>
        <v>4.513695893511791</v>
      </c>
      <c r="G104" s="5"/>
      <c r="H104" s="17">
        <f>Absterbeordnung!C98</f>
        <v>32961.173711094139</v>
      </c>
      <c r="I104" s="18">
        <f t="shared" si="25"/>
        <v>0.16826141678937137</v>
      </c>
      <c r="J104" s="17">
        <f t="shared" si="26"/>
        <v>5546.0937876692815</v>
      </c>
      <c r="K104" s="17">
        <f>SUM($J104:J$136)</f>
        <v>25033.380754434089</v>
      </c>
      <c r="L104" s="19">
        <f t="shared" si="27"/>
        <v>4.513695893511791</v>
      </c>
      <c r="N104" s="20">
        <v>90</v>
      </c>
      <c r="O104" s="6">
        <f t="shared" si="21"/>
        <v>90</v>
      </c>
      <c r="P104" s="20">
        <f t="shared" si="28"/>
        <v>32961.173711094139</v>
      </c>
      <c r="Q104" s="20">
        <f t="shared" si="29"/>
        <v>32961.173711094139</v>
      </c>
      <c r="R104" s="5">
        <f t="shared" si="30"/>
        <v>32961.173711094139</v>
      </c>
      <c r="S104" s="5">
        <f t="shared" si="31"/>
        <v>182805760.75338724</v>
      </c>
      <c r="T104" s="20">
        <f>SUM(S104:$S$136)</f>
        <v>537661434.19364083</v>
      </c>
      <c r="U104" s="6">
        <f t="shared" si="32"/>
        <v>2.9411624227694277</v>
      </c>
    </row>
    <row r="105" spans="1:21">
      <c r="A105" s="13">
        <v>91</v>
      </c>
      <c r="B105" s="17">
        <f>Absterbeordnung!C99</f>
        <v>28115.630280135709</v>
      </c>
      <c r="C105" s="18">
        <f t="shared" si="22"/>
        <v>0.16496217332291313</v>
      </c>
      <c r="D105" s="17">
        <f t="shared" si="23"/>
        <v>4638.0154753546913</v>
      </c>
      <c r="E105" s="17">
        <f>SUM(D105:$D$136)</f>
        <v>19487.286966764805</v>
      </c>
      <c r="F105" s="19">
        <f t="shared" si="24"/>
        <v>4.2016433688752448</v>
      </c>
      <c r="G105" s="5"/>
      <c r="H105" s="17">
        <f>Absterbeordnung!C99</f>
        <v>28115.630280135709</v>
      </c>
      <c r="I105" s="18">
        <f t="shared" si="25"/>
        <v>0.16496217332291313</v>
      </c>
      <c r="J105" s="17">
        <f t="shared" si="26"/>
        <v>4638.0154753546913</v>
      </c>
      <c r="K105" s="17">
        <f>SUM($J105:J$136)</f>
        <v>19487.286966764805</v>
      </c>
      <c r="L105" s="19">
        <f t="shared" si="27"/>
        <v>4.2016433688752448</v>
      </c>
      <c r="N105" s="20">
        <v>91</v>
      </c>
      <c r="O105" s="6">
        <f t="shared" si="21"/>
        <v>91</v>
      </c>
      <c r="P105" s="20">
        <f t="shared" si="28"/>
        <v>28115.630280135709</v>
      </c>
      <c r="Q105" s="20">
        <f t="shared" si="29"/>
        <v>28115.630280135709</v>
      </c>
      <c r="R105" s="5">
        <f t="shared" si="30"/>
        <v>28115.630280135709</v>
      </c>
      <c r="S105" s="5">
        <f t="shared" si="31"/>
        <v>130400728.33862038</v>
      </c>
      <c r="T105" s="20">
        <f>SUM(S105:$S$136)</f>
        <v>354855673.44025314</v>
      </c>
      <c r="U105" s="6">
        <f t="shared" si="32"/>
        <v>2.7212706398293682</v>
      </c>
    </row>
    <row r="106" spans="1:21">
      <c r="A106" s="13">
        <v>92</v>
      </c>
      <c r="B106" s="17">
        <f>Absterbeordnung!C100</f>
        <v>23462.820799609261</v>
      </c>
      <c r="C106" s="18">
        <f t="shared" si="22"/>
        <v>0.16172762090481677</v>
      </c>
      <c r="D106" s="17">
        <f t="shared" si="23"/>
        <v>3794.5861876368563</v>
      </c>
      <c r="E106" s="17">
        <f>SUM(D106:$D$136)</f>
        <v>14849.271491410111</v>
      </c>
      <c r="F106" s="19">
        <f t="shared" si="24"/>
        <v>3.9132782224819485</v>
      </c>
      <c r="G106" s="5"/>
      <c r="H106" s="17">
        <f>Absterbeordnung!C100</f>
        <v>23462.820799609261</v>
      </c>
      <c r="I106" s="18">
        <f t="shared" si="25"/>
        <v>0.16172762090481677</v>
      </c>
      <c r="J106" s="17">
        <f t="shared" si="26"/>
        <v>3794.5861876368563</v>
      </c>
      <c r="K106" s="17">
        <f>SUM($J106:J$136)</f>
        <v>14849.271491410111</v>
      </c>
      <c r="L106" s="19">
        <f t="shared" si="27"/>
        <v>3.9132782224819485</v>
      </c>
      <c r="N106" s="20">
        <v>92</v>
      </c>
      <c r="O106" s="6">
        <f t="shared" si="21"/>
        <v>92</v>
      </c>
      <c r="P106" s="20">
        <f t="shared" si="28"/>
        <v>23462.820799609261</v>
      </c>
      <c r="Q106" s="20">
        <f t="shared" si="29"/>
        <v>23462.820799609261</v>
      </c>
      <c r="R106" s="5">
        <f t="shared" si="30"/>
        <v>23462.820799609261</v>
      </c>
      <c r="S106" s="5">
        <f t="shared" si="31"/>
        <v>89031695.729196042</v>
      </c>
      <c r="T106" s="20">
        <f>SUM(S106:$S$136)</f>
        <v>224454945.10163289</v>
      </c>
      <c r="U106" s="6">
        <f t="shared" si="32"/>
        <v>2.5210678428988711</v>
      </c>
    </row>
    <row r="107" spans="1:21">
      <c r="A107" s="13">
        <v>93</v>
      </c>
      <c r="B107" s="17">
        <f>Absterbeordnung!C101</f>
        <v>19063.702336473325</v>
      </c>
      <c r="C107" s="18">
        <f t="shared" si="22"/>
        <v>0.15855649108315373</v>
      </c>
      <c r="D107" s="17">
        <f t="shared" si="23"/>
        <v>3022.6737495249295</v>
      </c>
      <c r="E107" s="17">
        <f>SUM(D107:$D$136)</f>
        <v>11054.685303773256</v>
      </c>
      <c r="F107" s="19">
        <f t="shared" si="24"/>
        <v>3.6572538817696452</v>
      </c>
      <c r="G107" s="5"/>
      <c r="H107" s="17">
        <f>Absterbeordnung!C101</f>
        <v>19063.702336473325</v>
      </c>
      <c r="I107" s="18">
        <f t="shared" si="25"/>
        <v>0.15855649108315373</v>
      </c>
      <c r="J107" s="17">
        <f t="shared" si="26"/>
        <v>3022.6737495249295</v>
      </c>
      <c r="K107" s="17">
        <f>SUM($J107:J$136)</f>
        <v>11054.685303773256</v>
      </c>
      <c r="L107" s="19">
        <f t="shared" si="27"/>
        <v>3.6572538817696452</v>
      </c>
      <c r="N107" s="20">
        <v>93</v>
      </c>
      <c r="O107" s="6">
        <f t="shared" si="21"/>
        <v>93</v>
      </c>
      <c r="P107" s="20">
        <f t="shared" si="28"/>
        <v>19063.702336473325</v>
      </c>
      <c r="Q107" s="20">
        <f t="shared" si="29"/>
        <v>19063.702336473325</v>
      </c>
      <c r="R107" s="5">
        <f t="shared" si="30"/>
        <v>19063.702336473325</v>
      </c>
      <c r="S107" s="5">
        <f t="shared" si="31"/>
        <v>57623352.621214986</v>
      </c>
      <c r="T107" s="20">
        <f>SUM(S107:$S$136)</f>
        <v>135423249.37243688</v>
      </c>
      <c r="U107" s="6">
        <f t="shared" si="32"/>
        <v>2.3501452659763946</v>
      </c>
    </row>
    <row r="108" spans="1:21">
      <c r="A108" s="13">
        <v>94</v>
      </c>
      <c r="B108" s="17">
        <f>Absterbeordnung!C102</f>
        <v>15101.739584368894</v>
      </c>
      <c r="C108" s="18">
        <f t="shared" si="22"/>
        <v>0.15544754027760166</v>
      </c>
      <c r="D108" s="17">
        <f t="shared" si="23"/>
        <v>2347.528272303035</v>
      </c>
      <c r="E108" s="17">
        <f>SUM(D108:$D$136)</f>
        <v>8032.0115542483254</v>
      </c>
      <c r="F108" s="19">
        <f t="shared" si="24"/>
        <v>3.4214759621908821</v>
      </c>
      <c r="G108" s="5"/>
      <c r="H108" s="17">
        <f>Absterbeordnung!C102</f>
        <v>15101.739584368894</v>
      </c>
      <c r="I108" s="18">
        <f t="shared" si="25"/>
        <v>0.15544754027760166</v>
      </c>
      <c r="J108" s="17">
        <f t="shared" si="26"/>
        <v>2347.528272303035</v>
      </c>
      <c r="K108" s="17">
        <f>SUM($J108:J$136)</f>
        <v>8032.0115542483254</v>
      </c>
      <c r="L108" s="19">
        <f t="shared" si="27"/>
        <v>3.4214759621908821</v>
      </c>
      <c r="N108" s="20">
        <v>94</v>
      </c>
      <c r="O108" s="6">
        <f t="shared" si="21"/>
        <v>94</v>
      </c>
      <c r="P108" s="20">
        <f t="shared" si="28"/>
        <v>15101.739584368894</v>
      </c>
      <c r="Q108" s="20">
        <f t="shared" si="29"/>
        <v>15101.739584368894</v>
      </c>
      <c r="R108" s="5">
        <f t="shared" si="30"/>
        <v>15101.739584368894</v>
      </c>
      <c r="S108" s="5">
        <f t="shared" si="31"/>
        <v>35451760.63526386</v>
      </c>
      <c r="T108" s="20">
        <f>SUM(S108:$S$136)</f>
        <v>77799896.751221895</v>
      </c>
      <c r="U108" s="6">
        <f t="shared" si="32"/>
        <v>2.1945284340500244</v>
      </c>
    </row>
    <row r="109" spans="1:21">
      <c r="A109" s="13">
        <v>95</v>
      </c>
      <c r="B109" s="17">
        <f>Absterbeordnung!C103</f>
        <v>11621.762840648711</v>
      </c>
      <c r="C109" s="18">
        <f t="shared" si="22"/>
        <v>0.15239954929176638</v>
      </c>
      <c r="D109" s="17">
        <f t="shared" si="23"/>
        <v>1771.1514188906622</v>
      </c>
      <c r="E109" s="17">
        <f>SUM(D109:$D$136)</f>
        <v>5684.4832819452904</v>
      </c>
      <c r="F109" s="19">
        <f t="shared" si="24"/>
        <v>3.2094846444612246</v>
      </c>
      <c r="G109" s="5"/>
      <c r="H109" s="17">
        <f>Absterbeordnung!C103</f>
        <v>11621.762840648711</v>
      </c>
      <c r="I109" s="18">
        <f t="shared" si="25"/>
        <v>0.15239954929176638</v>
      </c>
      <c r="J109" s="17">
        <f t="shared" si="26"/>
        <v>1771.1514188906622</v>
      </c>
      <c r="K109" s="17">
        <f>SUM($J109:J$136)</f>
        <v>5684.4832819452904</v>
      </c>
      <c r="L109" s="19">
        <f t="shared" si="27"/>
        <v>3.2094846444612246</v>
      </c>
      <c r="N109" s="20">
        <v>95</v>
      </c>
      <c r="O109" s="6">
        <f t="shared" si="21"/>
        <v>95</v>
      </c>
      <c r="P109" s="20">
        <f t="shared" si="28"/>
        <v>11621.762840648711</v>
      </c>
      <c r="Q109" s="20">
        <f t="shared" si="29"/>
        <v>11621.762840648711</v>
      </c>
      <c r="R109" s="5">
        <f t="shared" si="30"/>
        <v>11621.762840648711</v>
      </c>
      <c r="S109" s="5">
        <f t="shared" si="31"/>
        <v>20583901.745225739</v>
      </c>
      <c r="T109" s="20">
        <f>SUM(S109:$S$136)</f>
        <v>42348136.115958005</v>
      </c>
      <c r="U109" s="6">
        <f t="shared" si="32"/>
        <v>2.0573425116440958</v>
      </c>
    </row>
    <row r="110" spans="1:21">
      <c r="A110" s="13">
        <v>96</v>
      </c>
      <c r="B110" s="17">
        <f>Absterbeordnung!C104</f>
        <v>8673.9394598059062</v>
      </c>
      <c r="C110" s="18">
        <f t="shared" si="22"/>
        <v>0.14941132283506506</v>
      </c>
      <c r="D110" s="17">
        <f t="shared" si="23"/>
        <v>1295.98476888087</v>
      </c>
      <c r="E110" s="17">
        <f>SUM(D110:$D$136)</f>
        <v>3913.3318630546282</v>
      </c>
      <c r="F110" s="19">
        <f t="shared" si="24"/>
        <v>3.0195816779806237</v>
      </c>
      <c r="G110" s="5"/>
      <c r="H110" s="17">
        <f>Absterbeordnung!C104</f>
        <v>8673.9394598059062</v>
      </c>
      <c r="I110" s="18">
        <f t="shared" si="25"/>
        <v>0.14941132283506506</v>
      </c>
      <c r="J110" s="17">
        <f t="shared" si="26"/>
        <v>1295.98476888087</v>
      </c>
      <c r="K110" s="17">
        <f>SUM($J110:J$136)</f>
        <v>3913.3318630546282</v>
      </c>
      <c r="L110" s="19">
        <f t="shared" si="27"/>
        <v>3.0195816779806237</v>
      </c>
      <c r="N110" s="20">
        <v>96</v>
      </c>
      <c r="O110" s="6">
        <f t="shared" ref="O110:O136" si="33">N110+$B$3</f>
        <v>96</v>
      </c>
      <c r="P110" s="20">
        <f t="shared" si="28"/>
        <v>8673.9394598059062</v>
      </c>
      <c r="Q110" s="20">
        <f t="shared" si="29"/>
        <v>8673.9394598059062</v>
      </c>
      <c r="R110" s="5">
        <f t="shared" si="30"/>
        <v>8673.9394598059062</v>
      </c>
      <c r="S110" s="5">
        <f t="shared" si="31"/>
        <v>11241293.426103216</v>
      </c>
      <c r="T110" s="20">
        <f>SUM(S110:$S$136)</f>
        <v>21764234.370732274</v>
      </c>
      <c r="U110" s="6">
        <f t="shared" si="32"/>
        <v>1.9360969904222869</v>
      </c>
    </row>
    <row r="111" spans="1:21">
      <c r="A111" s="13">
        <v>97</v>
      </c>
      <c r="B111" s="17">
        <f>Absterbeordnung!C105</f>
        <v>6252.8329985087876</v>
      </c>
      <c r="C111" s="18">
        <f t="shared" ref="C111:C127" si="34">1/(((1+($B$5/100))^A111))</f>
        <v>0.14648168905398534</v>
      </c>
      <c r="D111" s="17">
        <f t="shared" ref="D111:D127" si="35">B111*C111</f>
        <v>915.925538994063</v>
      </c>
      <c r="E111" s="17">
        <f>SUM(D111:$D$136)</f>
        <v>2617.3470941737583</v>
      </c>
      <c r="F111" s="19">
        <f t="shared" ref="F111:F127" si="36">E111/D111</f>
        <v>2.8575981155065531</v>
      </c>
      <c r="G111" s="5"/>
      <c r="H111" s="17">
        <f>Absterbeordnung!C105</f>
        <v>6252.8329985087876</v>
      </c>
      <c r="I111" s="18">
        <f t="shared" ref="I111:I127" si="37">1/(((1+($B$5/100))^A111))</f>
        <v>0.14648168905398534</v>
      </c>
      <c r="J111" s="17">
        <f t="shared" ref="J111:J127" si="38">H111*I111</f>
        <v>915.925538994063</v>
      </c>
      <c r="K111" s="17">
        <f>SUM($J111:J$136)</f>
        <v>2617.3470941737583</v>
      </c>
      <c r="L111" s="19">
        <f t="shared" ref="L111:L127" si="39">K111/J111</f>
        <v>2.8575981155065531</v>
      </c>
      <c r="N111" s="20">
        <v>97</v>
      </c>
      <c r="O111" s="6">
        <f t="shared" si="33"/>
        <v>97</v>
      </c>
      <c r="P111" s="20">
        <f t="shared" si="28"/>
        <v>6252.8329985087876</v>
      </c>
      <c r="Q111" s="20">
        <f t="shared" si="29"/>
        <v>6252.8329985087876</v>
      </c>
      <c r="R111" s="5">
        <f t="shared" si="30"/>
        <v>6252.8329985087876</v>
      </c>
      <c r="S111" s="5">
        <f t="shared" ref="S111:S136" si="40">P111*R111*I111</f>
        <v>5727129.4343990237</v>
      </c>
      <c r="T111" s="20">
        <f>SUM(S111:$S$136)</f>
        <v>10522940.944629058</v>
      </c>
      <c r="U111" s="6">
        <f t="shared" ref="U111:U127" si="41">T111/S111</f>
        <v>1.8373848653436768</v>
      </c>
    </row>
    <row r="112" spans="1:21">
      <c r="A112" s="13">
        <v>98</v>
      </c>
      <c r="B112" s="17">
        <f>Absterbeordnung!C106</f>
        <v>4368.1442948959611</v>
      </c>
      <c r="C112" s="18">
        <f t="shared" si="34"/>
        <v>0.14360949907253467</v>
      </c>
      <c r="D112" s="17">
        <f t="shared" si="35"/>
        <v>627.30701406655919</v>
      </c>
      <c r="E112" s="17">
        <f>SUM(D112:$D$136)</f>
        <v>1701.4215551796963</v>
      </c>
      <c r="F112" s="19">
        <f t="shared" si="36"/>
        <v>2.712262922345023</v>
      </c>
      <c r="G112" s="5"/>
      <c r="H112" s="17">
        <f>Absterbeordnung!C106</f>
        <v>4368.1442948959611</v>
      </c>
      <c r="I112" s="18">
        <f t="shared" si="37"/>
        <v>0.14360949907253467</v>
      </c>
      <c r="J112" s="17">
        <f t="shared" si="38"/>
        <v>627.30701406655919</v>
      </c>
      <c r="K112" s="17">
        <f>SUM($J112:J$136)</f>
        <v>1701.4215551796963</v>
      </c>
      <c r="L112" s="19">
        <f t="shared" si="39"/>
        <v>2.712262922345023</v>
      </c>
      <c r="N112" s="20">
        <v>98</v>
      </c>
      <c r="O112" s="6">
        <f t="shared" si="33"/>
        <v>98</v>
      </c>
      <c r="P112" s="20">
        <f t="shared" si="28"/>
        <v>4368.1442948959611</v>
      </c>
      <c r="Q112" s="20">
        <f t="shared" si="29"/>
        <v>4368.1442948959611</v>
      </c>
      <c r="R112" s="5">
        <f t="shared" si="30"/>
        <v>4368.1442948959611</v>
      </c>
      <c r="S112" s="5">
        <f t="shared" si="40"/>
        <v>2740167.554643061</v>
      </c>
      <c r="T112" s="20">
        <f>SUM(S112:$S$136)</f>
        <v>4795811.5102300365</v>
      </c>
      <c r="U112" s="6">
        <f t="shared" si="41"/>
        <v>1.7501891452235472</v>
      </c>
    </row>
    <row r="113" spans="1:21">
      <c r="A113" s="13">
        <v>99</v>
      </c>
      <c r="B113" s="17">
        <f>Absterbeordnung!C107</f>
        <v>2942.440309227959</v>
      </c>
      <c r="C113" s="18">
        <f t="shared" si="34"/>
        <v>0.14079362654170063</v>
      </c>
      <c r="D113" s="17">
        <f t="shared" si="35"/>
        <v>414.27684201868738</v>
      </c>
      <c r="E113" s="17">
        <f>SUM(D113:$D$136)</f>
        <v>1074.1145411131367</v>
      </c>
      <c r="F113" s="19">
        <f t="shared" si="36"/>
        <v>2.5927457974218244</v>
      </c>
      <c r="G113" s="5"/>
      <c r="H113" s="17">
        <f>Absterbeordnung!C107</f>
        <v>2942.440309227959</v>
      </c>
      <c r="I113" s="18">
        <f t="shared" si="37"/>
        <v>0.14079362654170063</v>
      </c>
      <c r="J113" s="17">
        <f t="shared" si="38"/>
        <v>414.27684201868738</v>
      </c>
      <c r="K113" s="17">
        <f>SUM($J113:J$136)</f>
        <v>1074.1145411131367</v>
      </c>
      <c r="L113" s="19">
        <f t="shared" si="39"/>
        <v>2.5927457974218244</v>
      </c>
      <c r="N113" s="20">
        <v>99</v>
      </c>
      <c r="O113" s="6">
        <f t="shared" si="33"/>
        <v>99</v>
      </c>
      <c r="P113" s="20">
        <f t="shared" si="28"/>
        <v>2942.440309227959</v>
      </c>
      <c r="Q113" s="20">
        <f t="shared" si="29"/>
        <v>2942.440309227959</v>
      </c>
      <c r="R113" s="5">
        <f t="shared" si="30"/>
        <v>2942.440309227959</v>
      </c>
      <c r="S113" s="5">
        <f t="shared" si="40"/>
        <v>1218984.879135449</v>
      </c>
      <c r="T113" s="20">
        <f>SUM(S113:$S$136)</f>
        <v>2055643.9555869743</v>
      </c>
      <c r="U113" s="6">
        <f t="shared" si="41"/>
        <v>1.6863572229418597</v>
      </c>
    </row>
    <row r="114" spans="1:21">
      <c r="A114" s="13">
        <v>100</v>
      </c>
      <c r="B114" s="17">
        <f>Absterbeordnung!C108</f>
        <v>1938.2656870598248</v>
      </c>
      <c r="C114" s="18">
        <f t="shared" si="34"/>
        <v>0.13803296719774574</v>
      </c>
      <c r="D114" s="17">
        <f t="shared" si="35"/>
        <v>267.54456400244493</v>
      </c>
      <c r="E114" s="17">
        <f>SUM(D114:$D$136)</f>
        <v>659.83769909444925</v>
      </c>
      <c r="F114" s="19">
        <f t="shared" si="36"/>
        <v>2.4662721201407756</v>
      </c>
      <c r="G114" s="5"/>
      <c r="H114" s="17">
        <f>Absterbeordnung!C108</f>
        <v>1938.2656870598248</v>
      </c>
      <c r="I114" s="18">
        <f t="shared" si="37"/>
        <v>0.13803296719774574</v>
      </c>
      <c r="J114" s="17">
        <f t="shared" si="38"/>
        <v>267.54456400244493</v>
      </c>
      <c r="K114" s="17">
        <f>SUM($J114:J$136)</f>
        <v>659.83769909444925</v>
      </c>
      <c r="L114" s="19">
        <f t="shared" si="39"/>
        <v>2.4662721201407756</v>
      </c>
      <c r="N114" s="20">
        <v>100</v>
      </c>
      <c r="O114" s="6">
        <f t="shared" si="33"/>
        <v>100</v>
      </c>
      <c r="P114" s="20">
        <f t="shared" si="28"/>
        <v>1938.2656870598248</v>
      </c>
      <c r="Q114" s="20">
        <f t="shared" si="29"/>
        <v>1938.2656870598248</v>
      </c>
      <c r="R114" s="5">
        <f t="shared" si="30"/>
        <v>1938.2656870598248</v>
      </c>
      <c r="S114" s="5">
        <f t="shared" si="40"/>
        <v>518572.44816532015</v>
      </c>
      <c r="T114" s="20">
        <f>SUM(S114:$S$136)</f>
        <v>836659.07645152509</v>
      </c>
      <c r="U114" s="6">
        <f t="shared" si="41"/>
        <v>1.6133889862671598</v>
      </c>
    </row>
    <row r="115" spans="1:21">
      <c r="A115" s="13">
        <v>101</v>
      </c>
      <c r="B115" s="17">
        <f>Absterbeordnung!C109</f>
        <v>1231.5</v>
      </c>
      <c r="C115" s="18">
        <f t="shared" si="34"/>
        <v>0.13532643842916248</v>
      </c>
      <c r="D115" s="17">
        <f t="shared" si="35"/>
        <v>166.6545089255136</v>
      </c>
      <c r="E115" s="17">
        <f>SUM(D115:$D$136)</f>
        <v>392.29313509200426</v>
      </c>
      <c r="F115" s="19">
        <f t="shared" si="36"/>
        <v>2.3539305214198558</v>
      </c>
      <c r="G115" s="5"/>
      <c r="H115" s="17">
        <f>Absterbeordnung!C109</f>
        <v>1231.5</v>
      </c>
      <c r="I115" s="18">
        <f t="shared" si="37"/>
        <v>0.13532643842916248</v>
      </c>
      <c r="J115" s="17">
        <f t="shared" si="38"/>
        <v>166.6545089255136</v>
      </c>
      <c r="K115" s="17">
        <f>SUM($J115:J$136)</f>
        <v>392.29313509200426</v>
      </c>
      <c r="L115" s="19">
        <f t="shared" si="39"/>
        <v>2.3539305214198558</v>
      </c>
      <c r="N115" s="20">
        <v>101</v>
      </c>
      <c r="O115" s="6">
        <f t="shared" si="33"/>
        <v>101</v>
      </c>
      <c r="P115" s="20">
        <f t="shared" si="28"/>
        <v>1231.5</v>
      </c>
      <c r="Q115" s="20">
        <f t="shared" si="29"/>
        <v>1231.5</v>
      </c>
      <c r="R115" s="5">
        <f t="shared" si="30"/>
        <v>1231.5</v>
      </c>
      <c r="S115" s="5">
        <f t="shared" si="40"/>
        <v>205235.02774177</v>
      </c>
      <c r="T115" s="20">
        <f>SUM(S115:$S$136)</f>
        <v>318086.62828620506</v>
      </c>
      <c r="U115" s="6">
        <f t="shared" si="41"/>
        <v>1.5498652047175239</v>
      </c>
    </row>
    <row r="116" spans="1:21">
      <c r="A116" s="21">
        <v>102</v>
      </c>
      <c r="B116" s="17">
        <f>Absterbeordnung!C110</f>
        <v>754.3</v>
      </c>
      <c r="C116" s="18">
        <f t="shared" si="34"/>
        <v>0.13267297885212007</v>
      </c>
      <c r="D116" s="17">
        <f t="shared" si="35"/>
        <v>100.07522794815416</v>
      </c>
      <c r="E116" s="17">
        <f>SUM(D116:$D$136)</f>
        <v>225.63862616649075</v>
      </c>
      <c r="F116" s="19">
        <f t="shared" si="36"/>
        <v>2.2546901045620107</v>
      </c>
      <c r="G116" s="5"/>
      <c r="H116" s="17">
        <f>Absterbeordnung!C110</f>
        <v>754.3</v>
      </c>
      <c r="I116" s="18">
        <f t="shared" si="37"/>
        <v>0.13267297885212007</v>
      </c>
      <c r="J116" s="17">
        <f t="shared" si="38"/>
        <v>100.07522794815416</v>
      </c>
      <c r="K116" s="17">
        <f>SUM($J116:J$136)</f>
        <v>225.63862616649075</v>
      </c>
      <c r="L116" s="19">
        <f t="shared" si="39"/>
        <v>2.2546901045620107</v>
      </c>
      <c r="N116" s="6">
        <v>102</v>
      </c>
      <c r="O116" s="6">
        <f t="shared" si="33"/>
        <v>102</v>
      </c>
      <c r="P116" s="20">
        <f t="shared" si="28"/>
        <v>754.3</v>
      </c>
      <c r="Q116" s="20">
        <f t="shared" si="29"/>
        <v>754.3</v>
      </c>
      <c r="R116" s="5">
        <f t="shared" si="30"/>
        <v>754.3</v>
      </c>
      <c r="S116" s="5">
        <f t="shared" si="40"/>
        <v>75486.744441292671</v>
      </c>
      <c r="T116" s="20">
        <f>SUM(S116:$S$136)</f>
        <v>112851.60054443506</v>
      </c>
      <c r="U116" s="6">
        <f t="shared" si="41"/>
        <v>1.4949856611209624</v>
      </c>
    </row>
    <row r="117" spans="1:21">
      <c r="A117" s="21">
        <v>103</v>
      </c>
      <c r="B117" s="17">
        <f>Absterbeordnung!C111</f>
        <v>445.5</v>
      </c>
      <c r="C117" s="18">
        <f t="shared" si="34"/>
        <v>0.13007154789423539</v>
      </c>
      <c r="D117" s="17">
        <f t="shared" si="35"/>
        <v>57.946874586881869</v>
      </c>
      <c r="E117" s="17">
        <f>SUM(D117:$D$136)</f>
        <v>125.56339821833657</v>
      </c>
      <c r="F117" s="19">
        <f t="shared" si="36"/>
        <v>2.1668709333076244</v>
      </c>
      <c r="G117" s="5"/>
      <c r="H117" s="17">
        <f>Absterbeordnung!C111</f>
        <v>445.5</v>
      </c>
      <c r="I117" s="18">
        <f t="shared" si="37"/>
        <v>0.13007154789423539</v>
      </c>
      <c r="J117" s="17">
        <f t="shared" si="38"/>
        <v>57.946874586881869</v>
      </c>
      <c r="K117" s="17">
        <f>SUM($J117:J$136)</f>
        <v>125.56339821833657</v>
      </c>
      <c r="L117" s="19">
        <f t="shared" si="39"/>
        <v>2.1668709333076244</v>
      </c>
      <c r="N117" s="6">
        <v>103</v>
      </c>
      <c r="O117" s="6">
        <f t="shared" si="33"/>
        <v>103</v>
      </c>
      <c r="P117" s="20">
        <f t="shared" si="28"/>
        <v>445.5</v>
      </c>
      <c r="Q117" s="20">
        <f t="shared" si="29"/>
        <v>445.5</v>
      </c>
      <c r="R117" s="5">
        <f t="shared" si="30"/>
        <v>445.5</v>
      </c>
      <c r="S117" s="5">
        <f t="shared" si="40"/>
        <v>25815.332628455872</v>
      </c>
      <c r="T117" s="20">
        <f>SUM(S117:$S$136)</f>
        <v>37364.856103142396</v>
      </c>
      <c r="U117" s="6">
        <f t="shared" si="41"/>
        <v>1.4473900701149847</v>
      </c>
    </row>
    <row r="118" spans="1:21">
      <c r="A118" s="21">
        <v>104</v>
      </c>
      <c r="B118" s="17">
        <f>Absterbeordnung!C112</f>
        <v>253.8</v>
      </c>
      <c r="C118" s="18">
        <f t="shared" si="34"/>
        <v>0.12752112538650526</v>
      </c>
      <c r="D118" s="17">
        <f t="shared" si="35"/>
        <v>32.364861623095038</v>
      </c>
      <c r="E118" s="17">
        <f>SUM(D118:$D$136)</f>
        <v>67.616523631454697</v>
      </c>
      <c r="F118" s="19">
        <f t="shared" si="36"/>
        <v>2.0891955114433318</v>
      </c>
      <c r="G118" s="5"/>
      <c r="H118" s="17">
        <f>Absterbeordnung!C112</f>
        <v>253.8</v>
      </c>
      <c r="I118" s="18">
        <f t="shared" si="37"/>
        <v>0.12752112538650526</v>
      </c>
      <c r="J118" s="17">
        <f t="shared" si="38"/>
        <v>32.364861623095038</v>
      </c>
      <c r="K118" s="17">
        <f>SUM($J118:J$136)</f>
        <v>67.616523631454697</v>
      </c>
      <c r="L118" s="19">
        <f t="shared" si="39"/>
        <v>2.0891955114433318</v>
      </c>
      <c r="N118" s="6">
        <v>104</v>
      </c>
      <c r="O118" s="6">
        <f t="shared" si="33"/>
        <v>104</v>
      </c>
      <c r="P118" s="20">
        <f t="shared" si="28"/>
        <v>253.8</v>
      </c>
      <c r="Q118" s="20">
        <f t="shared" si="29"/>
        <v>253.8</v>
      </c>
      <c r="R118" s="5">
        <f t="shared" si="30"/>
        <v>253.8</v>
      </c>
      <c r="S118" s="5">
        <f t="shared" si="40"/>
        <v>8214.20187994152</v>
      </c>
      <c r="T118" s="20">
        <f>SUM(S118:$S$136)</f>
        <v>11549.523474686517</v>
      </c>
      <c r="U118" s="6">
        <f t="shared" si="41"/>
        <v>1.4060432947100567</v>
      </c>
    </row>
    <row r="119" spans="1:21">
      <c r="A119" s="21">
        <v>105</v>
      </c>
      <c r="B119" s="17">
        <f>Absterbeordnung!C113</f>
        <v>139.5</v>
      </c>
      <c r="C119" s="18">
        <f t="shared" si="34"/>
        <v>0.12502071116324046</v>
      </c>
      <c r="D119" s="17">
        <f t="shared" si="35"/>
        <v>17.440389207272045</v>
      </c>
      <c r="E119" s="17">
        <f>SUM(D119:$D$136)</f>
        <v>35.251662008359666</v>
      </c>
      <c r="F119" s="19">
        <f t="shared" si="36"/>
        <v>2.0212657865261936</v>
      </c>
      <c r="G119" s="5"/>
      <c r="H119" s="17">
        <f>Absterbeordnung!C113</f>
        <v>139.5</v>
      </c>
      <c r="I119" s="18">
        <f t="shared" si="37"/>
        <v>0.12502071116324046</v>
      </c>
      <c r="J119" s="17">
        <f t="shared" si="38"/>
        <v>17.440389207272045</v>
      </c>
      <c r="K119" s="17">
        <f>SUM($J119:J$136)</f>
        <v>35.251662008359666</v>
      </c>
      <c r="L119" s="19">
        <f t="shared" si="39"/>
        <v>2.0212657865261936</v>
      </c>
      <c r="N119" s="6">
        <v>105</v>
      </c>
      <c r="O119" s="6">
        <f t="shared" si="33"/>
        <v>105</v>
      </c>
      <c r="P119" s="20">
        <f t="shared" si="28"/>
        <v>139.5</v>
      </c>
      <c r="Q119" s="20">
        <f t="shared" si="29"/>
        <v>139.5</v>
      </c>
      <c r="R119" s="5">
        <f t="shared" si="30"/>
        <v>139.5</v>
      </c>
      <c r="S119" s="5">
        <f t="shared" si="40"/>
        <v>2432.9342944144501</v>
      </c>
      <c r="T119" s="20">
        <f>SUM(S119:$S$136)</f>
        <v>3335.3215947449967</v>
      </c>
      <c r="U119" s="6">
        <f t="shared" si="41"/>
        <v>1.3709049202036629</v>
      </c>
    </row>
    <row r="120" spans="1:21">
      <c r="A120" s="21">
        <v>106</v>
      </c>
      <c r="B120" s="17">
        <f>Absterbeordnung!C114</f>
        <v>74.099999999999994</v>
      </c>
      <c r="C120" s="18">
        <f t="shared" si="34"/>
        <v>0.12256932466984359</v>
      </c>
      <c r="D120" s="17">
        <f t="shared" si="35"/>
        <v>9.0823869580354089</v>
      </c>
      <c r="E120" s="17">
        <f>SUM(D120:$D$136)</f>
        <v>17.811272801087625</v>
      </c>
      <c r="F120" s="19">
        <f t="shared" si="36"/>
        <v>1.9610783908881528</v>
      </c>
      <c r="G120" s="5"/>
      <c r="H120" s="17">
        <f>Absterbeordnung!C114</f>
        <v>74.099999999999994</v>
      </c>
      <c r="I120" s="18">
        <f t="shared" si="37"/>
        <v>0.12256932466984359</v>
      </c>
      <c r="J120" s="17">
        <f t="shared" si="38"/>
        <v>9.0823869580354089</v>
      </c>
      <c r="K120" s="17">
        <f>SUM($J120:J$136)</f>
        <v>17.811272801087625</v>
      </c>
      <c r="L120" s="19">
        <f t="shared" si="39"/>
        <v>1.9610783908881528</v>
      </c>
      <c r="N120" s="6">
        <v>106</v>
      </c>
      <c r="O120" s="6">
        <f t="shared" si="33"/>
        <v>106</v>
      </c>
      <c r="P120" s="20">
        <f t="shared" si="28"/>
        <v>74.099999999999994</v>
      </c>
      <c r="Q120" s="20">
        <f t="shared" si="29"/>
        <v>74.099999999999994</v>
      </c>
      <c r="R120" s="5">
        <f t="shared" si="30"/>
        <v>74.099999999999994</v>
      </c>
      <c r="S120" s="5">
        <f t="shared" si="40"/>
        <v>673.00487359042381</v>
      </c>
      <c r="T120" s="20">
        <f>SUM(S120:$S$136)</f>
        <v>902.38730033054719</v>
      </c>
      <c r="U120" s="6">
        <f t="shared" si="41"/>
        <v>1.3408332327764398</v>
      </c>
    </row>
    <row r="121" spans="1:21">
      <c r="A121" s="21">
        <v>107</v>
      </c>
      <c r="B121" s="17">
        <f>Absterbeordnung!C115</f>
        <v>38.1</v>
      </c>
      <c r="C121" s="18">
        <f t="shared" si="34"/>
        <v>0.12016600457827803</v>
      </c>
      <c r="D121" s="17">
        <f t="shared" si="35"/>
        <v>4.5783247744323932</v>
      </c>
      <c r="E121" s="17">
        <f>SUM(D121:$D$136)</f>
        <v>8.7288858430522129</v>
      </c>
      <c r="F121" s="19">
        <f t="shared" si="36"/>
        <v>1.9065676362233157</v>
      </c>
      <c r="G121" s="5"/>
      <c r="H121" s="17">
        <f>Absterbeordnung!C115</f>
        <v>38.1</v>
      </c>
      <c r="I121" s="18">
        <f t="shared" si="37"/>
        <v>0.12016600457827803</v>
      </c>
      <c r="J121" s="17">
        <f t="shared" si="38"/>
        <v>4.5783247744323932</v>
      </c>
      <c r="K121" s="17">
        <f>SUM($J121:J$136)</f>
        <v>8.7288858430522129</v>
      </c>
      <c r="L121" s="19">
        <f t="shared" si="39"/>
        <v>1.9065676362233157</v>
      </c>
      <c r="N121" s="6">
        <v>107</v>
      </c>
      <c r="O121" s="6">
        <f t="shared" si="33"/>
        <v>107</v>
      </c>
      <c r="P121" s="20">
        <f t="shared" si="28"/>
        <v>38.1</v>
      </c>
      <c r="Q121" s="20">
        <f t="shared" si="29"/>
        <v>38.1</v>
      </c>
      <c r="R121" s="5">
        <f t="shared" si="30"/>
        <v>38.1</v>
      </c>
      <c r="S121" s="5">
        <f t="shared" si="40"/>
        <v>174.43417390587419</v>
      </c>
      <c r="T121" s="20">
        <f>SUM(S121:$S$136)</f>
        <v>229.38242674012335</v>
      </c>
      <c r="U121" s="6">
        <f t="shared" si="41"/>
        <v>1.3150085307475334</v>
      </c>
    </row>
    <row r="122" spans="1:21">
      <c r="A122" s="21">
        <v>108</v>
      </c>
      <c r="B122" s="17">
        <f>Absterbeordnung!C116</f>
        <v>19</v>
      </c>
      <c r="C122" s="18">
        <f t="shared" si="34"/>
        <v>0.11780980841007649</v>
      </c>
      <c r="D122" s="17">
        <f t="shared" si="35"/>
        <v>2.2383863597914533</v>
      </c>
      <c r="E122" s="17">
        <f>SUM(D122:$D$136)</f>
        <v>4.1505610686198207</v>
      </c>
      <c r="F122" s="19">
        <f t="shared" si="36"/>
        <v>1.8542648146795004</v>
      </c>
      <c r="G122" s="5"/>
      <c r="H122" s="17">
        <f>Absterbeordnung!C116</f>
        <v>19</v>
      </c>
      <c r="I122" s="18">
        <f t="shared" si="37"/>
        <v>0.11780980841007649</v>
      </c>
      <c r="J122" s="17">
        <f t="shared" si="38"/>
        <v>2.2383863597914533</v>
      </c>
      <c r="K122" s="17">
        <f>SUM($J122:J$136)</f>
        <v>4.1505610686198207</v>
      </c>
      <c r="L122" s="19">
        <f t="shared" si="39"/>
        <v>1.8542648146795004</v>
      </c>
      <c r="N122" s="6">
        <v>108</v>
      </c>
      <c r="O122" s="6">
        <f t="shared" si="33"/>
        <v>108</v>
      </c>
      <c r="P122" s="20">
        <f t="shared" si="28"/>
        <v>19</v>
      </c>
      <c r="Q122" s="20">
        <f t="shared" si="29"/>
        <v>19</v>
      </c>
      <c r="R122" s="5">
        <f t="shared" si="30"/>
        <v>19</v>
      </c>
      <c r="S122" s="5">
        <f t="shared" si="40"/>
        <v>42.529340836037612</v>
      </c>
      <c r="T122" s="20">
        <f>SUM(S122:$S$136)</f>
        <v>54.948252834249146</v>
      </c>
      <c r="U122" s="6">
        <f t="shared" si="41"/>
        <v>1.292008099680874</v>
      </c>
    </row>
    <row r="123" spans="1:21">
      <c r="A123" s="21">
        <v>109</v>
      </c>
      <c r="B123" s="17">
        <f>Absterbeordnung!C117</f>
        <v>9.1999999999999993</v>
      </c>
      <c r="C123" s="18">
        <f t="shared" si="34"/>
        <v>0.11549981216674166</v>
      </c>
      <c r="D123" s="17">
        <f t="shared" si="35"/>
        <v>1.0625982719340232</v>
      </c>
      <c r="E123" s="17">
        <f>SUM(D123:$D$136)</f>
        <v>1.9121747088283676</v>
      </c>
      <c r="F123" s="19">
        <f t="shared" si="36"/>
        <v>1.7995274030966</v>
      </c>
      <c r="G123" s="5"/>
      <c r="H123" s="17">
        <f>Absterbeordnung!C117</f>
        <v>9.1999999999999993</v>
      </c>
      <c r="I123" s="18">
        <f t="shared" si="37"/>
        <v>0.11549981216674166</v>
      </c>
      <c r="J123" s="17">
        <f t="shared" si="38"/>
        <v>1.0625982719340232</v>
      </c>
      <c r="K123" s="17">
        <f>SUM($J123:J$136)</f>
        <v>1.9121747088283676</v>
      </c>
      <c r="L123" s="19">
        <f t="shared" si="39"/>
        <v>1.7995274030966</v>
      </c>
      <c r="N123" s="6">
        <v>109</v>
      </c>
      <c r="O123" s="6">
        <f t="shared" si="33"/>
        <v>109</v>
      </c>
      <c r="P123" s="20">
        <f t="shared" si="28"/>
        <v>9.1999999999999993</v>
      </c>
      <c r="Q123" s="20">
        <f t="shared" si="29"/>
        <v>9.1999999999999993</v>
      </c>
      <c r="R123" s="5">
        <f t="shared" si="30"/>
        <v>9.1999999999999993</v>
      </c>
      <c r="S123" s="5">
        <f t="shared" si="40"/>
        <v>9.7759041017930119</v>
      </c>
      <c r="T123" s="20">
        <f>SUM(S123:$S$136)</f>
        <v>12.418911998211536</v>
      </c>
      <c r="U123" s="6">
        <f t="shared" si="41"/>
        <v>1.2703594336541995</v>
      </c>
    </row>
    <row r="124" spans="1:21">
      <c r="A124" s="21">
        <v>110</v>
      </c>
      <c r="B124" s="17">
        <f>Absterbeordnung!C118</f>
        <v>4.3</v>
      </c>
      <c r="C124" s="18">
        <f t="shared" si="34"/>
        <v>0.11323510996739378</v>
      </c>
      <c r="D124" s="17">
        <f t="shared" si="35"/>
        <v>0.48691097285979323</v>
      </c>
      <c r="E124" s="17">
        <f>SUM(D124:$D$136)</f>
        <v>0.84957643689434448</v>
      </c>
      <c r="F124" s="19">
        <f t="shared" si="36"/>
        <v>1.7448291048043012</v>
      </c>
      <c r="G124" s="5"/>
      <c r="H124" s="17">
        <f>Absterbeordnung!C118</f>
        <v>4.3</v>
      </c>
      <c r="I124" s="18">
        <f t="shared" si="37"/>
        <v>0.11323510996739378</v>
      </c>
      <c r="J124" s="17">
        <f t="shared" si="38"/>
        <v>0.48691097285979323</v>
      </c>
      <c r="K124" s="17">
        <f>SUM($J124:J$136)</f>
        <v>0.84957643689434448</v>
      </c>
      <c r="L124" s="19">
        <f t="shared" si="39"/>
        <v>1.7448291048043012</v>
      </c>
      <c r="N124" s="6">
        <v>110</v>
      </c>
      <c r="O124" s="6">
        <f t="shared" si="33"/>
        <v>110</v>
      </c>
      <c r="P124" s="20">
        <f t="shared" si="28"/>
        <v>4.3</v>
      </c>
      <c r="Q124" s="20">
        <f t="shared" si="29"/>
        <v>4.3</v>
      </c>
      <c r="R124" s="5">
        <f t="shared" si="30"/>
        <v>4.3</v>
      </c>
      <c r="S124" s="5">
        <f t="shared" si="40"/>
        <v>2.0937171832971107</v>
      </c>
      <c r="T124" s="20">
        <f>SUM(S124:$S$136)</f>
        <v>2.6430078964185251</v>
      </c>
      <c r="U124" s="6">
        <f t="shared" si="41"/>
        <v>1.2623519152937415</v>
      </c>
    </row>
    <row r="125" spans="1:21">
      <c r="A125" s="21">
        <v>111</v>
      </c>
      <c r="B125" s="17">
        <f>Absterbeordnung!C119</f>
        <v>2</v>
      </c>
      <c r="C125" s="18">
        <f t="shared" si="34"/>
        <v>0.11101481369352335</v>
      </c>
      <c r="D125" s="17">
        <f t="shared" si="35"/>
        <v>0.22202962738704671</v>
      </c>
      <c r="E125" s="17">
        <f>SUM(D125:$D$136)</f>
        <v>0.3626654640345513</v>
      </c>
      <c r="F125" s="19">
        <f t="shared" si="36"/>
        <v>1.6334102268358324</v>
      </c>
      <c r="G125" s="25"/>
      <c r="H125" s="17">
        <f>Absterbeordnung!C119</f>
        <v>2</v>
      </c>
      <c r="I125" s="18">
        <f t="shared" si="37"/>
        <v>0.11101481369352335</v>
      </c>
      <c r="J125" s="17">
        <f t="shared" si="38"/>
        <v>0.22202962738704671</v>
      </c>
      <c r="K125" s="17">
        <f>SUM($J125:J$136)</f>
        <v>0.3626654640345513</v>
      </c>
      <c r="L125" s="19">
        <f t="shared" si="39"/>
        <v>1.6334102268358324</v>
      </c>
      <c r="N125" s="6">
        <v>111</v>
      </c>
      <c r="O125" s="6">
        <f t="shared" si="33"/>
        <v>111</v>
      </c>
      <c r="P125" s="20">
        <f t="shared" si="28"/>
        <v>2</v>
      </c>
      <c r="Q125" s="20">
        <f t="shared" si="29"/>
        <v>2</v>
      </c>
      <c r="R125" s="5">
        <f t="shared" si="30"/>
        <v>2</v>
      </c>
      <c r="S125" s="5">
        <f t="shared" si="40"/>
        <v>0.44405925477409341</v>
      </c>
      <c r="T125" s="20">
        <f>SUM(S125:$S$136)</f>
        <v>0.54929071312141431</v>
      </c>
      <c r="U125" s="6">
        <f t="shared" si="41"/>
        <v>1.2369761630142251</v>
      </c>
    </row>
    <row r="126" spans="1:21">
      <c r="A126" s="21">
        <v>112</v>
      </c>
      <c r="B126" s="17">
        <f>Absterbeordnung!C120</f>
        <v>0.9</v>
      </c>
      <c r="C126" s="18">
        <f t="shared" si="34"/>
        <v>0.10883805264070914</v>
      </c>
      <c r="D126" s="17">
        <f t="shared" si="35"/>
        <v>9.7954247376638229E-2</v>
      </c>
      <c r="E126" s="17">
        <f>SUM(D126:$D$136)</f>
        <v>0.14063583664750456</v>
      </c>
      <c r="F126" s="19">
        <f t="shared" si="36"/>
        <v>1.4357298474945535</v>
      </c>
      <c r="G126" s="5"/>
      <c r="H126" s="17">
        <f>Absterbeordnung!C120</f>
        <v>0.9</v>
      </c>
      <c r="I126" s="18">
        <f t="shared" si="37"/>
        <v>0.10883805264070914</v>
      </c>
      <c r="J126" s="17">
        <f t="shared" si="38"/>
        <v>9.7954247376638229E-2</v>
      </c>
      <c r="K126" s="17">
        <f>SUM($J126:J$136)</f>
        <v>0.14063583664750456</v>
      </c>
      <c r="L126" s="19">
        <f t="shared" si="39"/>
        <v>1.4357298474945535</v>
      </c>
      <c r="N126" s="6">
        <v>112</v>
      </c>
      <c r="O126" s="6">
        <f t="shared" si="33"/>
        <v>112</v>
      </c>
      <c r="P126" s="20">
        <f t="shared" si="28"/>
        <v>0.9</v>
      </c>
      <c r="Q126" s="20">
        <f t="shared" si="29"/>
        <v>0.9</v>
      </c>
      <c r="R126" s="5">
        <f t="shared" si="30"/>
        <v>0.9</v>
      </c>
      <c r="S126" s="5">
        <f t="shared" si="40"/>
        <v>8.8158822638974413E-2</v>
      </c>
      <c r="T126" s="20">
        <f>SUM(S126:$S$136)</f>
        <v>0.10523145834732095</v>
      </c>
      <c r="U126" s="6">
        <f t="shared" si="41"/>
        <v>1.1936577099975794</v>
      </c>
    </row>
    <row r="127" spans="1:21">
      <c r="A127" s="21">
        <v>113</v>
      </c>
      <c r="B127" s="17">
        <f>Absterbeordnung!C121</f>
        <v>0.4</v>
      </c>
      <c r="C127" s="18">
        <f t="shared" si="34"/>
        <v>0.10670397317716583</v>
      </c>
      <c r="D127" s="17">
        <f t="shared" si="35"/>
        <v>4.2681589270866335E-2</v>
      </c>
      <c r="E127" s="17">
        <f>SUM(D127:$D$136)</f>
        <v>4.2681589270866335E-2</v>
      </c>
      <c r="F127" s="19">
        <f t="shared" si="36"/>
        <v>1</v>
      </c>
      <c r="G127" s="27"/>
      <c r="H127" s="17">
        <f>Absterbeordnung!C121</f>
        <v>0.4</v>
      </c>
      <c r="I127" s="18">
        <f t="shared" si="37"/>
        <v>0.10670397317716583</v>
      </c>
      <c r="J127" s="17">
        <f t="shared" si="38"/>
        <v>4.2681589270866335E-2</v>
      </c>
      <c r="K127" s="17">
        <f>SUM($J127:J$136)</f>
        <v>4.2681589270866335E-2</v>
      </c>
      <c r="L127" s="19">
        <f t="shared" si="39"/>
        <v>1</v>
      </c>
      <c r="N127" s="6">
        <v>113</v>
      </c>
      <c r="O127" s="6">
        <f t="shared" si="33"/>
        <v>113</v>
      </c>
      <c r="P127" s="20">
        <f t="shared" si="28"/>
        <v>0.4</v>
      </c>
      <c r="Q127" s="20">
        <f t="shared" si="29"/>
        <v>0.4</v>
      </c>
      <c r="R127" s="5">
        <f t="shared" si="30"/>
        <v>0.4</v>
      </c>
      <c r="S127" s="5">
        <f t="shared" si="40"/>
        <v>1.7072635708346537E-2</v>
      </c>
      <c r="T127" s="20">
        <f>SUM(S127:$S$136)</f>
        <v>1.7072635708346537E-2</v>
      </c>
      <c r="U127" s="6">
        <f t="shared" si="41"/>
        <v>1</v>
      </c>
    </row>
    <row r="128" spans="1:21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Kasten, Michael</cp:lastModifiedBy>
  <cp:lastPrinted>2014-10-15T06:18:16Z</cp:lastPrinted>
  <dcterms:created xsi:type="dcterms:W3CDTF">1999-01-27T13:43:55Z</dcterms:created>
  <dcterms:modified xsi:type="dcterms:W3CDTF">2022-08-17T08:56:15Z</dcterms:modified>
</cp:coreProperties>
</file>